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3\"/>
    </mc:Choice>
  </mc:AlternateContent>
  <xr:revisionPtr revIDLastSave="0" documentId="13_ncr:1_{BAD4CFA9-B866-4F97-9357-685274E48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052023TVCLM" sheetId="1" r:id="rId1"/>
  </sheets>
  <definedNames>
    <definedName name="_xlnm.Print_Area" localSheetId="0">'31052023TVCLM'!$B$1:$M$236</definedName>
    <definedName name="_xlnm.Print_Titles" localSheetId="0">'31052023TVCLM'!$2:$3</definedName>
  </definedNames>
  <calcPr calcId="181029"/>
</workbook>
</file>

<file path=xl/calcChain.xml><?xml version="1.0" encoding="utf-8"?>
<calcChain xmlns="http://schemas.openxmlformats.org/spreadsheetml/2006/main">
  <c r="J31" i="1" l="1"/>
  <c r="H52" i="1"/>
  <c r="H54" i="1"/>
  <c r="H51" i="1" l="1"/>
  <c r="H128" i="1" s="1"/>
  <c r="J201" i="1"/>
  <c r="J200" i="1" s="1"/>
  <c r="J156" i="1"/>
  <c r="J169" i="1"/>
  <c r="J155" i="1" l="1"/>
  <c r="H219" i="1" l="1"/>
  <c r="H221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J229" i="1" s="1"/>
  <c r="L224" i="1"/>
  <c r="L225" i="1"/>
  <c r="L226" i="1"/>
  <c r="L227" i="1"/>
  <c r="L228" i="1"/>
  <c r="H235" i="1"/>
  <c r="I235" i="1"/>
  <c r="L41" i="1" l="1"/>
  <c r="J23" i="1"/>
  <c r="L23" i="1" s="1"/>
  <c r="J58" i="1"/>
  <c r="L58" i="1" s="1"/>
  <c r="J5" i="1"/>
  <c r="L197" i="1"/>
  <c r="J219" i="1"/>
  <c r="L219" i="1" s="1"/>
  <c r="L6" i="1"/>
  <c r="L223" i="1"/>
  <c r="J72" i="1"/>
  <c r="L72" i="1" s="1"/>
  <c r="L63" i="1"/>
  <c r="J51" i="1"/>
  <c r="L51" i="1" s="1"/>
  <c r="L52" i="1"/>
  <c r="L5" i="1"/>
  <c r="J235" i="1" l="1"/>
  <c r="L235" i="1" s="1"/>
  <c r="J128" i="1"/>
  <c r="L128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<sst xmlns="http://schemas.openxmlformats.org/spreadsheetml/2006/main" count="223" uniqueCount="221">
  <si>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</si>
  <si>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</si>
  <si>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</si>
  <si>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</si>
  <si>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</si>
  <si>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</si>
  <si>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</si>
  <si>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</si>
  <si>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</si>
  <si>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</si>
  <si>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</si>
  <si>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</si>
  <si>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</si>
  <si>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</si>
  <si>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</si>
  <si>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</si>
  <si>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</si>
  <si>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</si>
  <si>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</si>
  <si>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</si>
  <si>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</si>
  <si>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</si>
  <si>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</si>
  <si>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</si>
  <si>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</si>
  <si>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</si>
  <si>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</si>
  <si>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</si>
  <si>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</si>
  <si>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</si>
  <si>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</si>
  <si>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</si>
  <si>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</si>
  <si>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</si>
  <si>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</si>
  <si>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</si>
  <si>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</si>
  <si>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</si>
  <si>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</si>
  <si>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</si>
  <si>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</si>
  <si>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</si>
  <si>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</si>
  <si>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</si>
  <si>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</si>
  <si>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</si>
  <si>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</si>
  <si>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</si>
  <si>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</si>
  <si>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</si>
  <si>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</si>
  <si>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</si>
  <si>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</si>
  <si>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</si>
  <si>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</si>
  <si>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</si>
  <si>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</si>
  <si>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</si>
  <si>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</si>
  <si>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</si>
  <si>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</si>
  <si>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</si>
  <si>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</si>
  <si>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</si>
  <si>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</si>
  <si>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</si>
  <si>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</si>
  <si>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</si>
  <si>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</si>
  <si>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</si>
  <si>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</si>
  <si>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</si>
  <si>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</si>
  <si>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</si>
  <si>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</si>
  <si>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</si>
  <si>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</si>
  <si>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</si>
  <si>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</si>
  <si>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</si>
  <si>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</si>
  <si>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</si>
  <si>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</si>
  <si>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</si>
  <si>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</si>
  <si>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</si>
  <si>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</si>
  <si>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</si>
  <si>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</si>
  <si>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</si>
  <si>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</si>
  <si>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</si>
  <si>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</si>
  <si>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</si>
  <si>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</si>
  <si>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</si>
  <si>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</si>
  <si>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</si>
  <si>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</si>
  <si>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</si>
  <si>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</si>
  <si>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</si>
  <si>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</si>
  <si>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</si>
  <si>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</si>
  <si>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</si>
  <si>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</si>
  <si>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</si>
  <si>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</si>
  <si>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</si>
  <si>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</si>
  <si>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</si>
  <si>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</si>
  <si>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</si>
  <si>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</si>
  <si>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</si>
  <si>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</si>
  <si>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</si>
  <si>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</si>
  <si>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</si>
  <si>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</si>
  <si>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</si>
  <si>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</si>
  <si>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</si>
  <si>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</si>
  <si>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</si>
  <si>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</si>
  <si>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</si>
  <si>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</si>
  <si>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</si>
  <si>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</si>
  <si>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</si>
  <si>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</si>
  <si>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</si>
  <si>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</si>
  <si>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</si>
  <si>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</si>
  <si>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</si>
  <si>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</si>
  <si>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</si>
  <si>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</si>
  <si>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</si>
  <si>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</si>
  <si>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</si>
  <si>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</si>
  <si>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</si>
  <si>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</si>
  <si>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</si>
  <si>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</si>
  <si>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</si>
  <si>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</si>
  <si>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</si>
  <si>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</si>
  <si>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</si>
  <si>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</si>
  <si>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</si>
  <si>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</si>
  <si>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</si>
  <si>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</si>
  <si>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</si>
  <si>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</si>
  <si>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</si>
  <si>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</si>
  <si>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</si>
  <si>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</si>
  <si>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</si>
  <si>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</si>
  <si>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</si>
  <si>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</si>
  <si>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</si>
  <si>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</si>
  <si>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</si>
  <si>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</si>
  <si>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</si>
  <si>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</si>
  <si>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</si>
  <si>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</si>
  <si>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</si>
  <si>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</si>
  <si>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</si>
  <si>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</si>
  <si>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</si>
  <si>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</si>
  <si>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</si>
  <si>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</si>
  <si>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</si>
  <si>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</si>
  <si>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</si>
  <si>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</si>
  <si>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</si>
  <si>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</si>
  <si>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</si>
  <si>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</si>
  <si>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</si>
  <si>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</si>
  <si>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</si>
  <si>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</si>
  <si>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</si>
  <si>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</si>
  <si>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</si>
  <si>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</si>
  <si>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</si>
  <si>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</si>
  <si>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</si>
  <si>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</si>
  <si>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</si>
  <si>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</si>
  <si>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</si>
  <si>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</si>
  <si>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</si>
  <si>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</si>
  <si>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</si>
  <si>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</si>
  <si>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</si>
  <si>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</si>
  <si>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</si>
  <si>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</si>
  <si>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</si>
  <si>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</si>
  <si>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</si>
  <si>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2023 Ley 9/2022, de 22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</si>
</sst>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1"/>
  <sheetViews>
    <sheetView showGridLines="0" tabSelected="1" zoomScaleNormal="100" workbookViewId="0"/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45077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1042625.5</v>
      </c>
      <c r="I5" s="71"/>
      <c r="J5" s="71">
        <f>+J6+J15</f>
        <v>1681500</v>
      </c>
      <c r="K5" s="70"/>
      <c r="L5" s="69">
        <f t="shared" ref="L5:L68" si="0">IF(J5=0, ,+H5/J5)</f>
        <v>0.62005679452869467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934282.5</v>
      </c>
      <c r="I6" s="61"/>
      <c r="J6" s="61">
        <f>SUM(J7:J14)</f>
        <v>1669060</v>
      </c>
      <c r="K6" s="60"/>
      <c r="L6" s="59">
        <f t="shared" si="0"/>
        <v>0.55976567648856246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929269.85</v>
      </c>
      <c r="I7" s="50"/>
      <c r="J7" s="49">
        <v>1485000</v>
      </c>
      <c r="K7" s="48"/>
      <c r="L7" s="47">
        <f t="shared" si="0"/>
        <v>0.62577094276094269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>
        <v>507.53</v>
      </c>
      <c r="I8" s="50"/>
      <c r="J8" s="49">
        <v>236100</v>
      </c>
      <c r="K8" s="48"/>
      <c r="L8" s="47">
        <f t="shared" si="0"/>
        <v>2.1496399830580261E-3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>
        <v>0</v>
      </c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>
        <v>3913.5</v>
      </c>
      <c r="I10" s="50"/>
      <c r="J10" s="49">
        <v>2900</v>
      </c>
      <c r="K10" s="48"/>
      <c r="L10" s="47">
        <f t="shared" si="0"/>
        <v>1.3494827586206897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>
        <v>0</v>
      </c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>
        <v>0</v>
      </c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>
        <v>0</v>
      </c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>
        <v>591.62</v>
      </c>
      <c r="I14" s="50"/>
      <c r="J14" s="49">
        <v>-54940</v>
      </c>
      <c r="K14" s="48"/>
      <c r="L14" s="47">
        <f t="shared" si="0"/>
        <v>-1.076847469967237E-2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108343</v>
      </c>
      <c r="I15" s="61"/>
      <c r="J15" s="61">
        <f>+J16</f>
        <v>12440</v>
      </c>
      <c r="K15" s="60"/>
      <c r="L15" s="59">
        <f t="shared" si="0"/>
        <v>8.7092443729903533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108343</v>
      </c>
      <c r="I16" s="50"/>
      <c r="J16" s="62">
        <v>12440</v>
      </c>
      <c r="K16" s="48"/>
      <c r="L16" s="47">
        <f t="shared" si="0"/>
        <v>8.7092443729903533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-5640001.5099999998</v>
      </c>
      <c r="I23" s="54"/>
      <c r="J23" s="54">
        <f>+J24+J30+J41</f>
        <v>-12149270</v>
      </c>
      <c r="K23" s="53"/>
      <c r="L23" s="52">
        <f t="shared" si="0"/>
        <v>0.46422554688470991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-1674778.4</v>
      </c>
      <c r="I30" s="61"/>
      <c r="J30" s="61">
        <f>SUM(J31:J40)</f>
        <v>-4054890</v>
      </c>
      <c r="K30" s="60"/>
      <c r="L30" s="59">
        <f t="shared" si="0"/>
        <v>0.41302683919909045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-1551957.83</v>
      </c>
      <c r="I31" s="50"/>
      <c r="J31" s="49">
        <f>-4288995+500000</f>
        <v>-3788995</v>
      </c>
      <c r="K31" s="48"/>
      <c r="L31" s="47">
        <f t="shared" si="0"/>
        <v>0.40959616732141374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-72784.179999999993</v>
      </c>
      <c r="I32" s="50"/>
      <c r="J32" s="49">
        <v>-155115</v>
      </c>
      <c r="K32" s="48"/>
      <c r="L32" s="47">
        <f t="shared" si="0"/>
        <v>0.46922721851529509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-50036.39</v>
      </c>
      <c r="I39" s="50"/>
      <c r="J39" s="49">
        <v>-110780</v>
      </c>
      <c r="K39" s="48"/>
      <c r="L39" s="47">
        <f t="shared" si="0"/>
        <v>0.45167349702112292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-3965223.11</v>
      </c>
      <c r="I41" s="61"/>
      <c r="J41" s="61">
        <f>+J42</f>
        <v>-8094380</v>
      </c>
      <c r="K41" s="60"/>
      <c r="L41" s="59">
        <f t="shared" si="0"/>
        <v>0.48987360489623666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-3965223.11</v>
      </c>
      <c r="I42" s="50"/>
      <c r="J42" s="49">
        <v>-8094380</v>
      </c>
      <c r="K42" s="48"/>
      <c r="L42" s="47">
        <f t="shared" si="0"/>
        <v>0.48987360489623666</v>
      </c>
      <c r="M42" s="41"/>
      <c r="N42" s="13"/>
    </row>
    <row r="43" spans="2:14" ht="30.75" customHeight="1" x14ac:dyDescent="0.2">
      <c r="B43" s="15"/>
      <c r="C43" s="45"/>
      <c r="E43" s="51"/>
      <c r="F43" s="82" t="s">
        <v>178</v>
      </c>
      <c r="G43" s="82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19504180.57</v>
      </c>
      <c r="I51" s="54"/>
      <c r="J51" s="54">
        <f>+J52+J54</f>
        <v>46696130</v>
      </c>
      <c r="K51" s="53"/>
      <c r="L51" s="52">
        <f t="shared" si="0"/>
        <v>0.41768301934228813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160150.29</v>
      </c>
      <c r="I52" s="61"/>
      <c r="J52" s="61">
        <f>+J53</f>
        <v>123430</v>
      </c>
      <c r="K52" s="60"/>
      <c r="L52" s="59">
        <f t="shared" si="0"/>
        <v>1.297498906262659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49">
        <v>160150.29</v>
      </c>
      <c r="I53" s="50"/>
      <c r="J53" s="49">
        <v>123430</v>
      </c>
      <c r="K53" s="48"/>
      <c r="L53" s="47">
        <f t="shared" si="0"/>
        <v>1.297498906262659</v>
      </c>
      <c r="M53" s="41"/>
      <c r="N53" s="13"/>
    </row>
    <row r="54" spans="2:14" ht="24" customHeight="1" x14ac:dyDescent="0.2">
      <c r="B54" s="15"/>
      <c r="C54" s="45"/>
      <c r="E54" s="51"/>
      <c r="F54" s="82" t="s">
        <v>168</v>
      </c>
      <c r="G54" s="82"/>
      <c r="H54" s="61">
        <f>SUM(H55:H56)</f>
        <v>19344030.280000001</v>
      </c>
      <c r="I54" s="61"/>
      <c r="J54" s="61">
        <f>+J55+J56</f>
        <v>46572700</v>
      </c>
      <c r="K54" s="60"/>
      <c r="L54" s="59">
        <f t="shared" si="0"/>
        <v>0.4153512740296354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19344030.280000001</v>
      </c>
      <c r="I55" s="50"/>
      <c r="J55" s="49">
        <v>46572700</v>
      </c>
      <c r="K55" s="48"/>
      <c r="L55" s="47">
        <f t="shared" si="0"/>
        <v>0.4153512740296354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-7847601.5599999996</v>
      </c>
      <c r="I58" s="54"/>
      <c r="J58" s="54">
        <f>+J59+J63</f>
        <v>-18110170</v>
      </c>
      <c r="K58" s="53"/>
      <c r="L58" s="52">
        <f t="shared" si="0"/>
        <v>0.43332567060386512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-6015531.8399999999</v>
      </c>
      <c r="I59" s="61"/>
      <c r="J59" s="61">
        <f>+J60</f>
        <v>-14235930</v>
      </c>
      <c r="K59" s="60"/>
      <c r="L59" s="59">
        <f t="shared" si="0"/>
        <v>0.42255980747306288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-6015531.8399999999</v>
      </c>
      <c r="I60" s="50"/>
      <c r="J60" s="49">
        <v>-14235930</v>
      </c>
      <c r="K60" s="48"/>
      <c r="L60" s="47">
        <f t="shared" si="0"/>
        <v>0.42255980747306288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-1832069.72</v>
      </c>
      <c r="I63" s="61"/>
      <c r="J63" s="61">
        <f>+J64</f>
        <v>-3874240</v>
      </c>
      <c r="K63" s="60"/>
      <c r="L63" s="59">
        <f t="shared" si="0"/>
        <v>0.47288493227058725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-1802152.53</v>
      </c>
      <c r="I64" s="50"/>
      <c r="J64" s="62">
        <v>-3874240</v>
      </c>
      <c r="K64" s="48"/>
      <c r="L64" s="47">
        <f t="shared" si="0"/>
        <v>0.46516285258528123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-29917.19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-5385803.0800000001</v>
      </c>
      <c r="I72" s="54"/>
      <c r="J72" s="54">
        <f>+J73+J84+J89</f>
        <v>-14077390</v>
      </c>
      <c r="K72" s="53"/>
      <c r="L72" s="52">
        <f t="shared" si="1"/>
        <v>0.38258534287961049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-5385091.1600000001</v>
      </c>
      <c r="I73" s="61"/>
      <c r="J73" s="61">
        <f>SUM(J74:J83)</f>
        <v>-14067450</v>
      </c>
      <c r="K73" s="60"/>
      <c r="L73" s="59">
        <f t="shared" si="1"/>
        <v>0.382805068438132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-10664.95</v>
      </c>
      <c r="I74" s="50"/>
      <c r="J74" s="62">
        <v>-22600</v>
      </c>
      <c r="K74" s="48"/>
      <c r="L74" s="47">
        <f t="shared" si="1"/>
        <v>0.47190044247787616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-106138.85</v>
      </c>
      <c r="I75" s="50"/>
      <c r="J75" s="62">
        <v>-241510</v>
      </c>
      <c r="K75" s="48"/>
      <c r="L75" s="47">
        <f t="shared" si="1"/>
        <v>0.43948014574965844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-339721.97</v>
      </c>
      <c r="I76" s="50"/>
      <c r="J76" s="62">
        <v>-533030</v>
      </c>
      <c r="K76" s="48"/>
      <c r="L76" s="47">
        <f t="shared" si="1"/>
        <v>0.63734118154700481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-203745.82</v>
      </c>
      <c r="I77" s="50"/>
      <c r="J77" s="62">
        <v>-649220</v>
      </c>
      <c r="K77" s="48"/>
      <c r="L77" s="47">
        <f t="shared" si="1"/>
        <v>0.31383170573919472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-2360210.54</v>
      </c>
      <c r="I78" s="50"/>
      <c r="J78" s="62">
        <v>-6765980</v>
      </c>
      <c r="K78" s="48"/>
      <c r="L78" s="47">
        <f t="shared" si="1"/>
        <v>0.3488349862104233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-8572.48</v>
      </c>
      <c r="I79" s="50"/>
      <c r="J79" s="62">
        <v>-55740</v>
      </c>
      <c r="K79" s="48"/>
      <c r="L79" s="47">
        <f t="shared" si="1"/>
        <v>0.1537940437746681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-1033.7</v>
      </c>
      <c r="I80" s="50"/>
      <c r="J80" s="62">
        <v>-14530</v>
      </c>
      <c r="K80" s="48"/>
      <c r="L80" s="47">
        <f t="shared" si="1"/>
        <v>7.1142463867859607E-2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-54630.75</v>
      </c>
      <c r="I81" s="50"/>
      <c r="J81" s="62">
        <v>-85800</v>
      </c>
      <c r="K81" s="48"/>
      <c r="L81" s="47">
        <f t="shared" si="1"/>
        <v>0.63672202797202793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-2060478.5</v>
      </c>
      <c r="I82" s="50"/>
      <c r="J82" s="62">
        <v>-5331240</v>
      </c>
      <c r="K82" s="48"/>
      <c r="L82" s="47">
        <f t="shared" si="1"/>
        <v>0.38649141663102765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-239893.6</v>
      </c>
      <c r="I83" s="50"/>
      <c r="J83" s="62">
        <v>-367800</v>
      </c>
      <c r="K83" s="48"/>
      <c r="L83" s="47">
        <f t="shared" si="1"/>
        <v>0.65223926046764547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-711.92</v>
      </c>
      <c r="I84" s="61"/>
      <c r="J84" s="61">
        <f>SUM(J85:J88)</f>
        <v>-9940</v>
      </c>
      <c r="K84" s="60"/>
      <c r="L84" s="59">
        <f t="shared" si="1"/>
        <v>7.1621730382293761E-2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>
        <v>-711.92</v>
      </c>
      <c r="I85" s="50"/>
      <c r="J85" s="62">
        <v>-9940</v>
      </c>
      <c r="K85" s="48"/>
      <c r="L85" s="47">
        <f t="shared" si="1"/>
        <v>7.1621730382293761E-2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/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/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2" t="s">
        <v>134</v>
      </c>
      <c r="G89" s="82"/>
      <c r="H89" s="61">
        <v>0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/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-235580.02</v>
      </c>
      <c r="I98" s="54"/>
      <c r="J98" s="54">
        <f>SUM(J99:J101)</f>
        <v>-607730</v>
      </c>
      <c r="K98" s="53"/>
      <c r="L98" s="52">
        <f t="shared" si="1"/>
        <v>0.38763928060158293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-39759.9</v>
      </c>
      <c r="I99" s="50"/>
      <c r="J99" s="62">
        <v>-149920</v>
      </c>
      <c r="K99" s="48"/>
      <c r="L99" s="47">
        <f t="shared" si="1"/>
        <v>0.26520744397011742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-195820.12</v>
      </c>
      <c r="I100" s="50"/>
      <c r="J100" s="62">
        <v>-457810</v>
      </c>
      <c r="K100" s="48"/>
      <c r="L100" s="47">
        <f t="shared" si="1"/>
        <v>0.42773229068827678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235580.02</v>
      </c>
      <c r="I102" s="54"/>
      <c r="J102" s="54">
        <f>+J103</f>
        <v>607730</v>
      </c>
      <c r="K102" s="53"/>
      <c r="L102" s="52">
        <f t="shared" si="1"/>
        <v>0.38763928060158293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235580.02</v>
      </c>
      <c r="I103" s="50"/>
      <c r="J103" s="62">
        <v>607730</v>
      </c>
      <c r="K103" s="48"/>
      <c r="L103" s="47">
        <f t="shared" si="1"/>
        <v>0.38763928060158293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628.82000000000005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7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7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7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7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7" x14ac:dyDescent="0.2">
      <c r="B117" s="15"/>
      <c r="C117" s="45"/>
      <c r="E117" s="51"/>
      <c r="F117" s="55" t="s">
        <v>107</v>
      </c>
      <c r="G117" s="46"/>
      <c r="H117" s="54">
        <v>628.82000000000005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7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7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7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7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7" x14ac:dyDescent="0.2">
      <c r="B122" s="15"/>
      <c r="C122" s="45"/>
      <c r="E122" s="51"/>
      <c r="F122" s="51"/>
      <c r="G122" s="4" t="s">
        <v>102</v>
      </c>
      <c r="H122" s="49">
        <v>628.82000000000005</v>
      </c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7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7" x14ac:dyDescent="0.2">
      <c r="B124" s="15"/>
      <c r="C124" s="45"/>
      <c r="E124" s="51"/>
      <c r="F124" s="55" t="s">
        <v>100</v>
      </c>
      <c r="G124" s="46"/>
      <c r="H124" s="54">
        <v>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7" x14ac:dyDescent="0.2">
      <c r="B125" s="15"/>
      <c r="C125" s="45"/>
      <c r="E125" s="51"/>
      <c r="F125" s="51"/>
      <c r="G125" s="4" t="s">
        <v>99</v>
      </c>
      <c r="H125" s="49">
        <v>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7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7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7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+H5+H17+H21+H23+H51+H58+H72+H98+H102+H124+H109</f>
        <v>1674028.7400000009</v>
      </c>
      <c r="I128" s="44"/>
      <c r="J128" s="44">
        <f>+J5+J17+J21+J23+J51+J58+J72+J98+J102</f>
        <v>4040800</v>
      </c>
      <c r="K128" s="43"/>
      <c r="L128" s="42">
        <f t="shared" si="1"/>
        <v>0.4142815135616712</v>
      </c>
      <c r="M128" s="41"/>
      <c r="N128" s="13"/>
      <c r="Q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0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0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0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0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0</v>
      </c>
      <c r="I155" s="54"/>
      <c r="J155" s="54">
        <f>+J156+J169</f>
        <v>-40800</v>
      </c>
      <c r="K155" s="53"/>
      <c r="L155" s="52">
        <f t="shared" si="2"/>
        <v>0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-40800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-40800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>
        <v>0</v>
      </c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0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/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>
        <v>0</v>
      </c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2" t="s">
        <v>32</v>
      </c>
      <c r="G194" s="82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-7362.09</v>
      </c>
      <c r="I197" s="54"/>
      <c r="J197" s="54">
        <f>+J198</f>
        <v>0</v>
      </c>
      <c r="K197" s="53"/>
      <c r="L197" s="52">
        <f t="shared" ref="L197:L220" si="3">IF(J197=0, ,+H197/J197)</f>
        <v>0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>
        <v>-16358.57</v>
      </c>
      <c r="I198" s="50"/>
      <c r="J198" s="62">
        <v>0</v>
      </c>
      <c r="K198" s="48"/>
      <c r="L198" s="47">
        <f t="shared" si="3"/>
        <v>0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>
        <v>8996.48</v>
      </c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-1666666.65</v>
      </c>
      <c r="I200" s="54"/>
      <c r="J200" s="54">
        <f>+J201</f>
        <v>-4000000</v>
      </c>
      <c r="K200" s="53"/>
      <c r="L200" s="52">
        <f t="shared" si="3"/>
        <v>0.41666666249999995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-1666666.65</v>
      </c>
      <c r="I201" s="61"/>
      <c r="J201" s="61">
        <f>+J202</f>
        <v>-4000000</v>
      </c>
      <c r="K201" s="60"/>
      <c r="L201" s="59">
        <f t="shared" si="3"/>
        <v>0.41666666249999995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-1666666.65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-1674028.74</v>
      </c>
      <c r="I219" s="44"/>
      <c r="J219" s="44">
        <f>+J130+J155+J186+J197+J200</f>
        <v>-4040800</v>
      </c>
      <c r="K219" s="43"/>
      <c r="L219" s="42">
        <f t="shared" si="3"/>
        <v>0.41428151356167098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0</v>
      </c>
      <c r="I221" s="44"/>
      <c r="J221" s="44"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/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3" t="s">
        <v>2</v>
      </c>
      <c r="E229" s="83"/>
      <c r="F229" s="83"/>
      <c r="G229" s="83"/>
      <c r="H229" s="44">
        <v>0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20782386.09</v>
      </c>
      <c r="I235" s="19">
        <f>+I5+I17+I21+I51+I102</f>
        <v>0</v>
      </c>
      <c r="J235" s="19">
        <f>+J5+J17+J21+J51+J102</f>
        <v>48985360</v>
      </c>
      <c r="K235" s="18"/>
      <c r="L235" s="17">
        <f>+H235/J235</f>
        <v>0.42425708599467271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headerFooter>
    <oddHeader xml:space="preserve">&amp;L&amp;G&amp;R&amp;"-,Negrita"&amp;10TELEVISIÓN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31052023TVCLM</vt:lpstr>
      <vt:lpstr>'31052023TVCLM'!Área_de_impresión</vt:lpstr>
      <vt:lpstr>'31052023TVCLM'!Títulos_a_imprimir</vt:lpstr>
    </vt:vector>
  </TitlesOfParts>
  <Company>Ente Público RTVCM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pedro.rodriguez</cp:lastModifiedBy>
  <cp:lastPrinted>2023-05-10T07:58:58Z</cp:lastPrinted>
  <dcterms:created xsi:type="dcterms:W3CDTF">2020-02-18T12:25:45Z</dcterms:created>
  <dcterms:modified xsi:type="dcterms:W3CDTF">2023-06-13T07:23:49Z</dcterms:modified>
</cp:coreProperties>
</file>