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70D7701B-87BF-44D6-85C6-851B82410EF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30092023RADIOCLM" sheetId="6" r:id="rId1"/>
  </sheets>
  <definedNames>
    <definedName name="_xlnm.Print_Area" localSheetId="0">'30092023RADIOCLM'!$B$1:$M$236</definedName>
    <definedName name="_xlnm.Print_Titles" localSheetId="0">'30092023RADIOCLM'!$2:$3</definedName>
  </definedNames>
  <calcPr calcId="191029"/>
</workbook>
</file>

<file path=xl/calcChain.xml><?xml version="1.0" encoding="utf-8"?>
<calcChain xmlns="http://schemas.openxmlformats.org/spreadsheetml/2006/main">
  <c r="J201" i="6" l="1"/>
  <c r="J200" i="6" s="1"/>
  <c r="J41" i="6" l="1"/>
  <c r="J156" i="6"/>
  <c r="I128" i="6" l="1"/>
  <c r="H219" i="6"/>
  <c r="I219" i="6"/>
  <c r="H52" i="6" l="1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H54" i="6"/>
  <c r="H51" i="6" s="1"/>
  <c r="H128" i="6" s="1"/>
  <c r="H229" i="6" s="1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<sst xmlns="http://schemas.openxmlformats.org/spreadsheetml/2006/main" count="223" uniqueCount="221">
  <si>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</si>
  <si>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</si>
  <si>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</si>
  <si>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</si>
  <si>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</si>
  <si>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</si>
  <si>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</si>
  <si>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</si>
  <si>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</si>
  <si>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</si>
  <si>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</si>
  <si>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</si>
  <si>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</si>
  <si>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</si>
  <si>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</si>
  <si>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</si>
  <si>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</si>
  <si>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</si>
  <si>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</si>
  <si>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</si>
  <si>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</si>
  <si>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</si>
  <si>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</si>
  <si>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</si>
  <si>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</si>
  <si>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</si>
  <si>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</si>
  <si>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</si>
  <si>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</si>
  <si>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</si>
  <si>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</si>
  <si>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</si>
  <si>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</si>
  <si>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</si>
  <si>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</si>
  <si>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</si>
  <si>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</si>
  <si>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</si>
  <si>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</si>
  <si>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</si>
  <si>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</si>
  <si>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</si>
  <si>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</si>
  <si>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</si>
  <si>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</si>
  <si>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</si>
  <si>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</si>
  <si>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</si>
  <si>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</si>
  <si>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</si>
  <si>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</si>
  <si>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</si>
  <si>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</si>
  <si>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</si>
  <si>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</si>
  <si>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</si>
  <si>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</si>
  <si>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</si>
  <si>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</si>
  <si>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</si>
  <si>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</si>
  <si>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</si>
  <si>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</si>
  <si>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</si>
  <si>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</si>
  <si>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</si>
  <si>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</si>
  <si>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</si>
  <si>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</si>
  <si>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</si>
  <si>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</si>
  <si>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</si>
  <si>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</si>
  <si>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</si>
  <si>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</si>
  <si>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</si>
  <si>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</si>
  <si>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</si>
  <si>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</si>
  <si>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</si>
  <si>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</si>
  <si>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</si>
  <si>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</si>
  <si>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</si>
  <si>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</si>
  <si>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</si>
  <si>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</si>
  <si>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</si>
  <si>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</si>
  <si>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</si>
  <si>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</si>
  <si>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</si>
  <si>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</si>
  <si>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</si>
  <si>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</si>
  <si>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</si>
  <si>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</si>
  <si>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</si>
  <si>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</si>
  <si>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</si>
  <si>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</si>
  <si>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</si>
  <si>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</si>
  <si>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</si>
  <si>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</si>
  <si>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</si>
  <si>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</si>
  <si>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</si>
  <si>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</si>
  <si>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</si>
  <si>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</si>
  <si>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</si>
  <si>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</si>
  <si>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</si>
  <si>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</si>
  <si>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</si>
  <si>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</si>
  <si>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</si>
  <si>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</si>
  <si>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</si>
  <si>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</si>
  <si>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</si>
  <si>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</si>
  <si>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</si>
  <si>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</si>
  <si>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</si>
  <si>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</si>
  <si>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</si>
  <si>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</si>
  <si>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</si>
  <si>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</si>
  <si>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</si>
  <si>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</si>
  <si>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</si>
  <si>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</si>
  <si>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</si>
  <si>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</si>
  <si>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</si>
  <si>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</si>
  <si>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</si>
  <si>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</si>
  <si>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</si>
  <si>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</si>
  <si>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</si>
  <si>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</si>
  <si>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</si>
  <si>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</si>
  <si>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</si>
  <si>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</si>
  <si>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</si>
  <si>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</si>
  <si>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</si>
  <si>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</si>
  <si>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</si>
  <si>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</si>
  <si>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</si>
  <si>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</si>
  <si>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</si>
  <si>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</si>
  <si>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</si>
  <si>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</si>
  <si>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</si>
  <si>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</si>
  <si>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</si>
  <si>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</si>
  <si>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</si>
  <si>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</si>
  <si>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</si>
  <si>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</si>
  <si>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</si>
  <si>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</si>
  <si>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</si>
  <si>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</si>
  <si>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</si>
  <si>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</si>
  <si>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</si>
  <si>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</si>
  <si>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</si>
  <si>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</si>
  <si>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</si>
  <si>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</si>
  <si>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</si>
  <si>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</si>
  <si>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</si>
  <si>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</si>
  <si>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</si>
  <si>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</si>
  <si>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</si>
  <si>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</si>
  <si>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</si>
  <si>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</si>
  <si>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</si>
  <si>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</si>
  <si>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</si>
  <si>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</si>
  <si>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</si>
  <si>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</si>
  <si>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</si>
  <si>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</si>
  <si>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</si>
  <si>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</si>
  <si>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</si>
  <si>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</si>
  <si>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</si>
  <si>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</si>
  <si>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</si>
  <si>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</si>
  <si>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</si>
  <si>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</si>
  <si>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</si>
  <si>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</si>
  <si>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</si>
  <si>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</si>
  <si>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</si>
  <si>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</si>
  <si>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</si>
  <si>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</si>
  <si>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</si>
  <si>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</si>
  <si>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RADIO CLM Ppto 2023 Ley 9/2022, de 22 de diciembre</t>
  </si>
  <si>
    <t>(696)   Provisión para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</si>
</sst>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="90" zoomScaleNormal="90" workbookViewId="0"/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6" width="11.42578125" style="1"/>
    <col min="17" max="17" width="13.28515625" style="1" bestFit="1" customWidth="1"/>
    <col min="18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45199</v>
      </c>
      <c r="I2" s="56"/>
      <c r="J2" s="82" t="s">
        <v>219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144502.56000000003</v>
      </c>
      <c r="I5" s="59"/>
      <c r="J5" s="59">
        <f>+J6+J15</f>
        <v>227760</v>
      </c>
      <c r="K5" s="60"/>
      <c r="L5" s="61">
        <f>IF(J5=0, ,+H5/J5)</f>
        <v>0.63445100105374086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144052.64000000001</v>
      </c>
      <c r="I6" s="62"/>
      <c r="J6" s="62">
        <f>SUM(J7:J14)</f>
        <v>150000</v>
      </c>
      <c r="K6" s="26"/>
      <c r="L6" s="63">
        <f t="shared" ref="L6:L69" si="0">IF(J6=0, ,+H6/J6)</f>
        <v>0.96035093333333343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144052.64000000001</v>
      </c>
      <c r="I7" s="64"/>
      <c r="J7" s="24">
        <v>150000</v>
      </c>
      <c r="K7" s="27"/>
      <c r="L7" s="65">
        <f t="shared" si="0"/>
        <v>0.96035093333333343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449.92</v>
      </c>
      <c r="I15" s="62"/>
      <c r="J15" s="62">
        <f>+J16</f>
        <v>77760</v>
      </c>
      <c r="K15" s="26"/>
      <c r="L15" s="63">
        <f t="shared" si="0"/>
        <v>5.7860082304526748E-3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449.92</v>
      </c>
      <c r="I16" s="64"/>
      <c r="J16" s="66">
        <v>77760</v>
      </c>
      <c r="K16" s="27"/>
      <c r="L16" s="65">
        <f t="shared" si="0"/>
        <v>5.7860082304526748E-3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-99163.839999999997</v>
      </c>
      <c r="I23" s="67"/>
      <c r="J23" s="67">
        <f>+J24+J30+J41</f>
        <v>-140000</v>
      </c>
      <c r="K23" s="23"/>
      <c r="L23" s="68">
        <f t="shared" si="0"/>
        <v>0.70831314285714286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-13300.18</v>
      </c>
      <c r="I30" s="62"/>
      <c r="J30" s="62">
        <f>SUM(J31:J40)</f>
        <v>-25000</v>
      </c>
      <c r="K30" s="26"/>
      <c r="L30" s="63">
        <f t="shared" si="0"/>
        <v>0.53200720000000001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-5500</v>
      </c>
      <c r="I31" s="64"/>
      <c r="J31" s="24">
        <v>-16000</v>
      </c>
      <c r="K31" s="27"/>
      <c r="L31" s="65">
        <f t="shared" si="0"/>
        <v>0.34375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-7800.18</v>
      </c>
      <c r="I32" s="64"/>
      <c r="J32" s="24">
        <v>-9000</v>
      </c>
      <c r="K32" s="27"/>
      <c r="L32" s="65">
        <f t="shared" si="0"/>
        <v>0.86668666666666672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-85863.66</v>
      </c>
      <c r="I41" s="62"/>
      <c r="J41" s="62">
        <f>+J42</f>
        <v>-115000</v>
      </c>
      <c r="K41" s="26"/>
      <c r="L41" s="63">
        <f t="shared" si="0"/>
        <v>0.74664052173913042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-85863.66</v>
      </c>
      <c r="I42" s="64"/>
      <c r="J42" s="24">
        <v>-115000</v>
      </c>
      <c r="K42" s="27"/>
      <c r="L42" s="65">
        <f t="shared" si="0"/>
        <v>0.74664052173913042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86">
        <f>+H52+H54</f>
        <v>3816439.5900000003</v>
      </c>
      <c r="I51" s="67"/>
      <c r="J51" s="67">
        <f>+J52+J54</f>
        <v>4326340</v>
      </c>
      <c r="K51" s="23"/>
      <c r="L51" s="68">
        <f t="shared" si="0"/>
        <v>0.88214046746210428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84">
        <f>+H53</f>
        <v>11577.27</v>
      </c>
      <c r="I52" s="62"/>
      <c r="J52" s="62">
        <f>+J53</f>
        <v>4200</v>
      </c>
      <c r="K52" s="26"/>
      <c r="L52" s="63">
        <f t="shared" si="0"/>
        <v>2.7564928571428573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11577.27</v>
      </c>
      <c r="I53" s="64"/>
      <c r="J53" s="24">
        <v>4200</v>
      </c>
      <c r="K53" s="27"/>
      <c r="L53" s="65">
        <f t="shared" si="0"/>
        <v>2.7564928571428573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84">
        <f>+H55</f>
        <v>3804862.3200000003</v>
      </c>
      <c r="I54" s="62"/>
      <c r="J54" s="62">
        <f>+J55</f>
        <v>4322140</v>
      </c>
      <c r="K54" s="26"/>
      <c r="L54" s="63">
        <f t="shared" si="0"/>
        <v>0.88031908267663705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3804862.3200000003</v>
      </c>
      <c r="I55" s="64"/>
      <c r="J55" s="24">
        <v>4322140</v>
      </c>
      <c r="K55" s="27"/>
      <c r="L55" s="65">
        <f t="shared" si="0"/>
        <v>0.88031908267663705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-2369994.3600000003</v>
      </c>
      <c r="I58" s="67"/>
      <c r="J58" s="67">
        <f>+J59+J63</f>
        <v>-2632100</v>
      </c>
      <c r="K58" s="23"/>
      <c r="L58" s="68">
        <f t="shared" si="0"/>
        <v>0.90041957372440273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-1820694.86</v>
      </c>
      <c r="I59" s="62"/>
      <c r="J59" s="62">
        <f>+J60</f>
        <v>-2053040</v>
      </c>
      <c r="K59" s="26"/>
      <c r="L59" s="63">
        <f t="shared" si="0"/>
        <v>0.88682873202665324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-1820694.86</v>
      </c>
      <c r="I60" s="64"/>
      <c r="J60" s="24">
        <v>-2053040</v>
      </c>
      <c r="K60" s="27"/>
      <c r="L60" s="65">
        <f t="shared" si="0"/>
        <v>0.88682873202665324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-549299.5</v>
      </c>
      <c r="I63" s="62"/>
      <c r="J63" s="62">
        <f>+J64</f>
        <v>-579060</v>
      </c>
      <c r="K63" s="26"/>
      <c r="L63" s="63">
        <f t="shared" si="0"/>
        <v>0.94860549856664245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-539209.12</v>
      </c>
      <c r="I64" s="64"/>
      <c r="J64" s="66">
        <v>-579060</v>
      </c>
      <c r="K64" s="27"/>
      <c r="L64" s="65">
        <f t="shared" si="0"/>
        <v>0.93118005042655339</v>
      </c>
      <c r="M64" s="22"/>
      <c r="N64" s="11"/>
    </row>
    <row r="65" spans="2:17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7" x14ac:dyDescent="0.2">
      <c r="B66" s="9"/>
      <c r="C66" s="14"/>
      <c r="E66" s="20"/>
      <c r="F66" s="20"/>
      <c r="G66" s="2" t="s">
        <v>58</v>
      </c>
      <c r="H66" s="85">
        <v>-10090.379999999999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7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7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7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7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7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7" x14ac:dyDescent="0.2">
      <c r="B72" s="9"/>
      <c r="C72" s="14"/>
      <c r="E72" s="21" t="s">
        <v>64</v>
      </c>
      <c r="F72" s="20"/>
      <c r="G72" s="13"/>
      <c r="H72" s="86">
        <v>-1339586.8900000001</v>
      </c>
      <c r="I72" s="67"/>
      <c r="J72" s="67">
        <f>+J73+J84+J89</f>
        <v>-1580930</v>
      </c>
      <c r="K72" s="23"/>
      <c r="L72" s="68">
        <f t="shared" si="1"/>
        <v>0.84734105241851321</v>
      </c>
      <c r="M72" s="22"/>
      <c r="N72" s="11"/>
      <c r="Q72" s="90"/>
    </row>
    <row r="73" spans="2:17" x14ac:dyDescent="0.2">
      <c r="B73" s="9"/>
      <c r="C73" s="14"/>
      <c r="E73" s="20"/>
      <c r="F73" s="21" t="s">
        <v>65</v>
      </c>
      <c r="G73" s="13"/>
      <c r="H73" s="84">
        <v>-1339111.3900000001</v>
      </c>
      <c r="I73" s="62"/>
      <c r="J73" s="62">
        <f>SUM(J74:J83)</f>
        <v>-1579710</v>
      </c>
      <c r="K73" s="26"/>
      <c r="L73" s="63">
        <f t="shared" si="1"/>
        <v>0.8476944439169215</v>
      </c>
      <c r="M73" s="22"/>
      <c r="N73" s="11"/>
    </row>
    <row r="74" spans="2:17" x14ac:dyDescent="0.2">
      <c r="B74" s="9"/>
      <c r="C74" s="14"/>
      <c r="E74" s="20"/>
      <c r="F74" s="20"/>
      <c r="G74" s="2" t="s">
        <v>66</v>
      </c>
      <c r="H74" s="85">
        <v>-4653.41</v>
      </c>
      <c r="I74" s="64"/>
      <c r="J74" s="85">
        <v>-5900</v>
      </c>
      <c r="K74" s="27"/>
      <c r="L74" s="65">
        <f t="shared" si="1"/>
        <v>0.78871355932203391</v>
      </c>
      <c r="M74" s="22"/>
      <c r="N74" s="11"/>
    </row>
    <row r="75" spans="2:17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7" x14ac:dyDescent="0.2">
      <c r="B76" s="9"/>
      <c r="C76" s="14"/>
      <c r="E76" s="20"/>
      <c r="F76" s="20"/>
      <c r="G76" s="2" t="s">
        <v>68</v>
      </c>
      <c r="H76" s="85">
        <v>-32736.82</v>
      </c>
      <c r="I76" s="64"/>
      <c r="J76" s="85">
        <v>-45400</v>
      </c>
      <c r="K76" s="27"/>
      <c r="L76" s="65">
        <f t="shared" si="1"/>
        <v>0.72107533039647576</v>
      </c>
      <c r="M76" s="22"/>
      <c r="N76" s="11"/>
    </row>
    <row r="77" spans="2:17" x14ac:dyDescent="0.2">
      <c r="B77" s="9"/>
      <c r="C77" s="14"/>
      <c r="E77" s="20"/>
      <c r="F77" s="20"/>
      <c r="G77" s="2" t="s">
        <v>69</v>
      </c>
      <c r="H77" s="85">
        <v>-23427.94</v>
      </c>
      <c r="I77" s="64"/>
      <c r="J77" s="85">
        <v>-28080</v>
      </c>
      <c r="K77" s="27"/>
      <c r="L77" s="65">
        <f t="shared" si="1"/>
        <v>0.83432834757834751</v>
      </c>
      <c r="M77" s="22"/>
      <c r="N77" s="11"/>
    </row>
    <row r="78" spans="2:17" x14ac:dyDescent="0.2">
      <c r="B78" s="9"/>
      <c r="C78" s="14"/>
      <c r="E78" s="20"/>
      <c r="F78" s="20"/>
      <c r="G78" s="2" t="s">
        <v>70</v>
      </c>
      <c r="H78" s="85">
        <v>-827228.43</v>
      </c>
      <c r="I78" s="64"/>
      <c r="J78" s="85">
        <v>-913250</v>
      </c>
      <c r="K78" s="27"/>
      <c r="L78" s="65">
        <f t="shared" si="1"/>
        <v>0.905807205036956</v>
      </c>
      <c r="M78" s="22"/>
      <c r="N78" s="11"/>
    </row>
    <row r="79" spans="2:17" x14ac:dyDescent="0.2">
      <c r="B79" s="9"/>
      <c r="C79" s="14"/>
      <c r="E79" s="20"/>
      <c r="F79" s="20"/>
      <c r="G79" s="2" t="s">
        <v>71</v>
      </c>
      <c r="H79" s="85">
        <v>-1541.54</v>
      </c>
      <c r="I79" s="64"/>
      <c r="J79" s="85">
        <v>-1000</v>
      </c>
      <c r="K79" s="27"/>
      <c r="L79" s="65">
        <f t="shared" si="1"/>
        <v>1.5415399999999999</v>
      </c>
      <c r="M79" s="22"/>
      <c r="N79" s="11"/>
    </row>
    <row r="80" spans="2:17" x14ac:dyDescent="0.2">
      <c r="B80" s="9"/>
      <c r="C80" s="14"/>
      <c r="E80" s="20"/>
      <c r="F80" s="20"/>
      <c r="G80" s="2" t="s">
        <v>72</v>
      </c>
      <c r="H80" s="85">
        <v>-381.21</v>
      </c>
      <c r="I80" s="64"/>
      <c r="J80" s="85">
        <v>-1510</v>
      </c>
      <c r="K80" s="27"/>
      <c r="L80" s="65">
        <f t="shared" si="1"/>
        <v>0.25245695364238407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-1884.69</v>
      </c>
      <c r="I81" s="64"/>
      <c r="J81" s="85">
        <v>-5720</v>
      </c>
      <c r="K81" s="27"/>
      <c r="L81" s="65">
        <f t="shared" si="1"/>
        <v>0.32949125874125873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-431479.54</v>
      </c>
      <c r="I82" s="64"/>
      <c r="J82" s="85">
        <v>-571350</v>
      </c>
      <c r="K82" s="27"/>
      <c r="L82" s="65">
        <f t="shared" si="1"/>
        <v>0.75519303404218074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-15777.81</v>
      </c>
      <c r="I83" s="64"/>
      <c r="J83" s="85">
        <v>-7500</v>
      </c>
      <c r="K83" s="27"/>
      <c r="L83" s="65">
        <f t="shared" si="1"/>
        <v>2.1037080000000001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-475.5</v>
      </c>
      <c r="I84" s="62"/>
      <c r="J84" s="62">
        <f>SUM(J85:J88)</f>
        <v>-1220</v>
      </c>
      <c r="K84" s="26"/>
      <c r="L84" s="63">
        <f t="shared" si="1"/>
        <v>0.38975409836065572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v>-475.5</v>
      </c>
      <c r="I85" s="64"/>
      <c r="J85" s="66">
        <v>-1220</v>
      </c>
      <c r="K85" s="27"/>
      <c r="L85" s="65">
        <f t="shared" si="1"/>
        <v>0.38975409836065572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-15401.99</v>
      </c>
      <c r="I98" s="67"/>
      <c r="J98" s="67">
        <f>SUM(J99:J101)</f>
        <v>-27660</v>
      </c>
      <c r="K98" s="23"/>
      <c r="L98" s="68">
        <f t="shared" si="1"/>
        <v>0.55683261026753439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/>
      <c r="I99" s="64"/>
      <c r="J99" s="66">
        <v>-8250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-15401.99</v>
      </c>
      <c r="I100" s="64"/>
      <c r="J100" s="66">
        <v>-19410</v>
      </c>
      <c r="K100" s="27"/>
      <c r="L100" s="65">
        <f t="shared" si="1"/>
        <v>0.79350798557444613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15401.99</v>
      </c>
      <c r="I102" s="67"/>
      <c r="J102" s="67">
        <f>+J103</f>
        <v>27660</v>
      </c>
      <c r="K102" s="23"/>
      <c r="L102" s="68">
        <f t="shared" si="1"/>
        <v>0.55683261026753439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15401.99</v>
      </c>
      <c r="I103" s="64"/>
      <c r="J103" s="66">
        <v>27660</v>
      </c>
      <c r="K103" s="27"/>
      <c r="L103" s="65">
        <f t="shared" si="1"/>
        <v>0.55683261026753439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 t="shared" ref="H128:I128" si="2">+H5+H17+H21+H23+H51+H58+H72+H98+H102</f>
        <v>152197.06000000006</v>
      </c>
      <c r="I128" s="31">
        <f t="shared" si="2"/>
        <v>0</v>
      </c>
      <c r="J128" s="31">
        <f>+J5+J17+J21+J23+J51+J58+J72+J98+J102</f>
        <v>201070</v>
      </c>
      <c r="K128" s="69"/>
      <c r="L128" s="53">
        <f t="shared" si="1"/>
        <v>0.75693569403690286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69.010000000000005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69.010000000000005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69.010000000000005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69.010000000000005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-2266.04</v>
      </c>
      <c r="I155" s="67"/>
      <c r="J155" s="67">
        <f>+J156+J169+J184</f>
        <v>-1070</v>
      </c>
      <c r="K155" s="23"/>
      <c r="L155" s="68">
        <f t="shared" si="3"/>
        <v>2.1177943925233644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-2266.04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>
        <v>-2266.04</v>
      </c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-150000.03</v>
      </c>
      <c r="I200" s="67"/>
      <c r="J200" s="67">
        <f>+J201</f>
        <v>-200000</v>
      </c>
      <c r="K200" s="23"/>
      <c r="L200" s="68">
        <f t="shared" si="4"/>
        <v>0.75000014999999998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-150000.03</v>
      </c>
      <c r="I201" s="62"/>
      <c r="J201" s="62">
        <f>+J202</f>
        <v>-200000</v>
      </c>
      <c r="K201" s="26"/>
      <c r="L201" s="63">
        <f t="shared" si="4"/>
        <v>0.75000014999999998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220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-150000.03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-152197.06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0.75693569403690253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v>0</v>
      </c>
      <c r="I221" s="31"/>
      <c r="J221" s="31"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213</v>
      </c>
      <c r="E229" s="92"/>
      <c r="F229" s="92"/>
      <c r="G229" s="92"/>
      <c r="H229" s="88">
        <f>+H128+H219</f>
        <v>0</v>
      </c>
      <c r="I229" s="31"/>
      <c r="J229" s="31">
        <f>+J221+J223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3976344.1400000006</v>
      </c>
      <c r="I235" s="78">
        <f t="shared" ref="I235" si="6">+I5+I17+I21+I51+I102</f>
        <v>0</v>
      </c>
      <c r="J235" s="78">
        <f>+J5+J17+J21+J51+J102</f>
        <v>4581760</v>
      </c>
      <c r="K235" s="79"/>
      <c r="L235" s="80">
        <f>+H235/J235</f>
        <v>0.86786390819248516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30092023RADIOCLM</vt:lpstr>
      <vt:lpstr>'30092023RADIOCLM'!Área_de_impresión</vt:lpstr>
      <vt:lpstr>'30092023RADIOCLM'!Títulos_a_imprimir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2024-09-27T11:10:17Z</dcterms:created>
  <dcterms:modified xsi:type="dcterms:W3CDTF">2024-09-27T11:10:31Z</dcterms:modified>
</cp:coreProperties>
</file>