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D89FB27B-C45D-42A3-AF19-90D88436D93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1032025RADIOCLM" sheetId="6" r:id="rId1"/>
  </sheets>
  <definedNames>
    <definedName name="_xlnm.Print_Area" localSheetId="0">'31032025RADIOCLM'!$B$1:$M$236</definedName>
    <definedName name="_xlnm.Print_Titles" localSheetId="0">'31032025RADIOCLM'!$2:$3</definedName>
  </definedNames>
  <calcPr calcId="191029"/>
</workbook>
</file>

<file path=xl/calcChain.xml><?xml version="1.0" encoding="utf-8"?>
<calcChain xmlns="http://schemas.openxmlformats.org/spreadsheetml/2006/main">
  <c r="H223" i="6" l="1"/>
  <c r="H54" i="6" l="1"/>
  <c r="H52" i="6"/>
  <c r="H51" i="6" l="1"/>
  <c r="H128" i="6" l="1"/>
  <c r="J201" i="6" l="1"/>
  <c r="J200" i="6" s="1"/>
  <c r="J41" i="6" l="1"/>
  <c r="J156" i="6"/>
  <c r="I128" i="6" l="1"/>
  <c r="H219" i="6"/>
  <c r="H221" i="6" s="1"/>
  <c r="I219" i="6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J23" i="6"/>
  <c r="L23" i="6" s="1"/>
  <c r="J5" i="6"/>
  <c r="J72" i="6"/>
  <c r="L72" i="6" s="1"/>
  <c r="J58" i="6"/>
  <c r="L58" i="6" s="1"/>
  <c r="L219" i="6" l="1"/>
  <c r="J128" i="6"/>
  <c r="J229" i="6" s="1"/>
  <c r="J235" i="6"/>
  <c r="L5" i="6"/>
  <c r="J221" i="6" l="1"/>
  <c r="L55" i="6"/>
  <c r="H229" i="6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<sst xmlns="http://schemas.openxmlformats.org/spreadsheetml/2006/main" count="223" uniqueCount="221">
  <si>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</si>
  <si>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</si>
  <si>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</si>
  <si>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</si>
  <si>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</si>
  <si>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</si>
  <si>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</si>
  <si>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</si>
  <si>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</si>
  <si>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</si>
  <si>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</si>
  <si>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</si>
  <si>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</si>
  <si>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</si>
  <si>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</si>
  <si>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</si>
  <si>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</si>
  <si>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</si>
  <si>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</si>
  <si>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</si>
  <si>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</si>
  <si>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</si>
  <si>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</si>
  <si>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</si>
  <si>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</si>
  <si>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</si>
  <si>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</si>
  <si>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</si>
  <si>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</si>
  <si>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</si>
  <si>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</si>
  <si>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</si>
  <si>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</si>
  <si>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</si>
  <si>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</si>
  <si>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</si>
  <si>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</si>
  <si>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</si>
  <si>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</si>
  <si>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</si>
  <si>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</si>
  <si>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</si>
  <si>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</si>
  <si>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</si>
  <si>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</si>
  <si>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</si>
  <si>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</si>
  <si>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</si>
  <si>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</si>
  <si>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</si>
  <si>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</si>
  <si>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</si>
  <si>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</si>
  <si>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</si>
  <si>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</si>
  <si>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</si>
  <si>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</si>
  <si>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</si>
  <si>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</si>
  <si>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</si>
  <si>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</si>
  <si>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</si>
  <si>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</si>
  <si>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</si>
  <si>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</si>
  <si>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</si>
  <si>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</si>
  <si>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</si>
  <si>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</si>
  <si>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</si>
  <si>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</si>
  <si>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</si>
  <si>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</si>
  <si>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</si>
  <si>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</si>
  <si>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</si>
  <si>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</si>
  <si>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</si>
  <si>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</si>
  <si>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</si>
  <si>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</si>
  <si>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</si>
  <si>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</si>
  <si>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</si>
  <si>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</si>
  <si>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</si>
  <si>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</si>
  <si>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</si>
  <si>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</si>
  <si>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</si>
  <si>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</si>
  <si>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</si>
  <si>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</si>
  <si>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</si>
  <si>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</si>
  <si>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</si>
  <si>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</si>
  <si>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</si>
  <si>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</si>
  <si>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</si>
  <si>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</si>
  <si>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</si>
  <si>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</si>
  <si>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</si>
  <si>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</si>
  <si>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</si>
  <si>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</si>
  <si>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</si>
  <si>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</si>
  <si>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</si>
  <si>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</si>
  <si>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</si>
  <si>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</si>
  <si>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</si>
  <si>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</si>
  <si>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</si>
  <si>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</si>
  <si>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</si>
  <si>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</si>
  <si>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</si>
  <si>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</si>
  <si>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</si>
  <si>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</si>
  <si>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</si>
  <si>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</si>
  <si>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</si>
  <si>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</si>
  <si>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</si>
  <si>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</si>
  <si>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</si>
  <si>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</si>
  <si>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</si>
  <si>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</si>
  <si>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</si>
  <si>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</si>
  <si>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</si>
  <si>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</si>
  <si>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</si>
  <si>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</si>
  <si>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</si>
  <si>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</si>
  <si>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</si>
  <si>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</si>
  <si>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</si>
  <si>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</si>
  <si>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</si>
  <si>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</si>
  <si>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</si>
  <si>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</si>
  <si>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</si>
  <si>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</si>
  <si>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</si>
  <si>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</si>
  <si>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</si>
  <si>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</si>
  <si>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</si>
  <si>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</si>
  <si>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</si>
  <si>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</si>
  <si>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</si>
  <si>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</si>
  <si>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</si>
  <si>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</si>
  <si>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</si>
  <si>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</si>
  <si>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</si>
  <si>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</si>
  <si>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</si>
  <si>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</si>
  <si>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</si>
  <si>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</si>
  <si>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</si>
  <si>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</si>
  <si>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</si>
  <si>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</si>
  <si>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</si>
  <si>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</si>
  <si>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</si>
  <si>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</si>
  <si>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</si>
  <si>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</si>
  <si>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</si>
  <si>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</si>
  <si>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</si>
  <si>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</si>
  <si>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</si>
  <si>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</si>
  <si>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</si>
  <si>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</si>
  <si>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</si>
  <si>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</si>
  <si>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</si>
  <si>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</si>
  <si>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</si>
  <si>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</si>
  <si>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</si>
  <si>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</si>
  <si>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</si>
  <si>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</si>
  <si>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</si>
  <si>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</si>
  <si>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</si>
  <si>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</si>
  <si>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</si>
  <si>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</si>
  <si>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</si>
  <si>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</si>
  <si>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</si>
  <si>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</si>
  <si>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</si>
  <si>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</si>
  <si>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</si>
  <si>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</si>
  <si>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</si>
  <si>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</si>
  <si>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</si>
  <si>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</si>
  <si>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</si>
  <si>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</si>
  <si>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(696)   Provisión para IVA</t>
  </si>
  <si>
    <t>RADIO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</si>
</sst>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6" fillId="0" borderId="0" xfId="0" applyNumberFormat="1" applyFont="1" applyFill="1"/>
    <xf numFmtId="3" fontId="4" fillId="0" borderId="5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1"/>
  <sheetViews>
    <sheetView showGridLines="0" tabSelected="1" topLeftCell="A208" zoomScaleNormal="100" workbookViewId="0">
      <selection activeCell="H229" sqref="H229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5" width="11.42578125" style="1"/>
    <col min="16" max="16" width="13.28515625" style="1" bestFit="1" customWidth="1"/>
    <col min="17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45747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58985.39</v>
      </c>
      <c r="I5" s="59"/>
      <c r="J5" s="59">
        <f>+J6+J15</f>
        <v>225000</v>
      </c>
      <c r="K5" s="60"/>
      <c r="L5" s="61">
        <f>IF(J5=0, ,+H5/J5)</f>
        <v>0.2621572888888889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56697.13</v>
      </c>
      <c r="I6" s="62"/>
      <c r="J6" s="62">
        <f>SUM(J7:J14)</f>
        <v>225000</v>
      </c>
      <c r="K6" s="26"/>
      <c r="L6" s="63">
        <f t="shared" ref="L6:L69" si="0">IF(J6=0, ,+H6/J6)</f>
        <v>0.25198724444444442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56697.13</v>
      </c>
      <c r="I7" s="64"/>
      <c r="J7" s="24">
        <v>225000</v>
      </c>
      <c r="K7" s="27"/>
      <c r="L7" s="65">
        <f t="shared" si="0"/>
        <v>0.25198724444444442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2288.2600000000002</v>
      </c>
      <c r="I15" s="62"/>
      <c r="J15" s="62">
        <f>+J16</f>
        <v>0</v>
      </c>
      <c r="K15" s="26"/>
      <c r="L15" s="63">
        <f t="shared" si="0"/>
        <v>0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>
        <v>2288.2600000000002</v>
      </c>
      <c r="I16" s="64"/>
      <c r="J16" s="66">
        <v>0</v>
      </c>
      <c r="K16" s="27"/>
      <c r="L16" s="65">
        <f t="shared" si="0"/>
        <v>0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-36465.17</v>
      </c>
      <c r="I23" s="67"/>
      <c r="J23" s="67">
        <f>+J24+J30+J41</f>
        <v>-180000</v>
      </c>
      <c r="K23" s="23"/>
      <c r="L23" s="68">
        <f t="shared" si="0"/>
        <v>0.20258427777777777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-5175.6499999999996</v>
      </c>
      <c r="I30" s="62"/>
      <c r="J30" s="91">
        <f>SUM(J31:J40)</f>
        <v>-40000</v>
      </c>
      <c r="K30" s="26"/>
      <c r="L30" s="63">
        <f t="shared" si="0"/>
        <v>0.12939124999999999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-3102</v>
      </c>
      <c r="I31" s="64"/>
      <c r="J31" s="92">
        <v>-25000</v>
      </c>
      <c r="K31" s="27"/>
      <c r="L31" s="65">
        <f t="shared" si="0"/>
        <v>0.12408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-2073.65</v>
      </c>
      <c r="I32" s="64"/>
      <c r="J32" s="92">
        <v>-15000</v>
      </c>
      <c r="K32" s="27"/>
      <c r="L32" s="65">
        <f t="shared" si="0"/>
        <v>0.13824333333333333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-31289.52</v>
      </c>
      <c r="I41" s="62"/>
      <c r="J41" s="62">
        <f>+J42</f>
        <v>-140000</v>
      </c>
      <c r="K41" s="26"/>
      <c r="L41" s="63">
        <f t="shared" si="0"/>
        <v>0.22349657142857143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-31289.52</v>
      </c>
      <c r="I42" s="64"/>
      <c r="J42" s="24">
        <v>-140000</v>
      </c>
      <c r="K42" s="27"/>
      <c r="L42" s="65">
        <f t="shared" si="0"/>
        <v>0.22349657142857143</v>
      </c>
      <c r="M42" s="22"/>
      <c r="N42" s="11"/>
    </row>
    <row r="43" spans="2:14" ht="30.75" customHeight="1" x14ac:dyDescent="0.2">
      <c r="B43" s="9"/>
      <c r="C43" s="14"/>
      <c r="E43" s="20"/>
      <c r="F43" s="94" t="s">
        <v>39</v>
      </c>
      <c r="G43" s="94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67">
        <f>+H52+H54</f>
        <v>1283401.25</v>
      </c>
      <c r="I51" s="67"/>
      <c r="J51" s="67">
        <f>+J52+J54</f>
        <v>5334190</v>
      </c>
      <c r="K51" s="23"/>
      <c r="L51" s="68">
        <f t="shared" si="0"/>
        <v>0.24059908814646647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62">
        <f>+H53</f>
        <v>4452.8999999999996</v>
      </c>
      <c r="I52" s="62"/>
      <c r="J52" s="62">
        <f>+J53</f>
        <v>6500</v>
      </c>
      <c r="K52" s="26"/>
      <c r="L52" s="63">
        <f t="shared" si="0"/>
        <v>0.68506153846153839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4452.8999999999996</v>
      </c>
      <c r="I53" s="64"/>
      <c r="J53" s="24">
        <v>6500</v>
      </c>
      <c r="K53" s="27"/>
      <c r="L53" s="65">
        <f t="shared" si="0"/>
        <v>0.68506153846153839</v>
      </c>
      <c r="M53" s="22"/>
      <c r="N53" s="11"/>
    </row>
    <row r="54" spans="2:14" ht="24" customHeight="1" x14ac:dyDescent="0.2">
      <c r="B54" s="9"/>
      <c r="C54" s="14"/>
      <c r="E54" s="20"/>
      <c r="F54" s="94" t="s">
        <v>49</v>
      </c>
      <c r="G54" s="94"/>
      <c r="H54" s="62">
        <f>+H55</f>
        <v>1278948.3500000001</v>
      </c>
      <c r="I54" s="62"/>
      <c r="J54" s="62">
        <f>+J55</f>
        <v>5327690</v>
      </c>
      <c r="K54" s="26"/>
      <c r="L54" s="63">
        <f t="shared" si="0"/>
        <v>0.2400568257537507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1278948.3500000001</v>
      </c>
      <c r="I55" s="64"/>
      <c r="J55" s="24">
        <v>5327690</v>
      </c>
      <c r="K55" s="27"/>
      <c r="L55" s="65">
        <f t="shared" si="0"/>
        <v>0.2400568257537507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-801190.63</v>
      </c>
      <c r="I58" s="67"/>
      <c r="J58" s="67">
        <f>+J59+J63</f>
        <v>-3355562</v>
      </c>
      <c r="K58" s="23"/>
      <c r="L58" s="68">
        <f t="shared" si="0"/>
        <v>0.23876496098120076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-601712.1</v>
      </c>
      <c r="I59" s="62"/>
      <c r="J59" s="62">
        <f>+J60</f>
        <v>-2581201</v>
      </c>
      <c r="K59" s="26"/>
      <c r="L59" s="63">
        <f t="shared" si="0"/>
        <v>0.23311322907437274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-601712.1</v>
      </c>
      <c r="I60" s="64"/>
      <c r="J60" s="24">
        <v>-2581201</v>
      </c>
      <c r="K60" s="27"/>
      <c r="L60" s="65">
        <f t="shared" si="0"/>
        <v>0.23311322907437274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-199478.53</v>
      </c>
      <c r="I63" s="62"/>
      <c r="J63" s="62">
        <f>+J64</f>
        <v>-774361</v>
      </c>
      <c r="K63" s="26"/>
      <c r="L63" s="63">
        <f t="shared" si="0"/>
        <v>0.25760405030728561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-194893.13</v>
      </c>
      <c r="I64" s="64"/>
      <c r="J64" s="66">
        <v>-774361</v>
      </c>
      <c r="K64" s="27"/>
      <c r="L64" s="65">
        <f t="shared" si="0"/>
        <v>0.25168252275101666</v>
      </c>
      <c r="M64" s="22"/>
      <c r="N64" s="11"/>
    </row>
    <row r="65" spans="2:16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6" x14ac:dyDescent="0.2">
      <c r="B66" s="9"/>
      <c r="C66" s="14"/>
      <c r="E66" s="20"/>
      <c r="F66" s="20"/>
      <c r="G66" s="2" t="s">
        <v>58</v>
      </c>
      <c r="H66" s="85">
        <v>-4585.3999999999996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6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6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6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6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6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6" x14ac:dyDescent="0.2">
      <c r="B72" s="9"/>
      <c r="C72" s="14"/>
      <c r="E72" s="21" t="s">
        <v>64</v>
      </c>
      <c r="F72" s="20"/>
      <c r="G72" s="13"/>
      <c r="H72" s="86">
        <v>-457101.01</v>
      </c>
      <c r="I72" s="67"/>
      <c r="J72" s="67">
        <f>+J73+J84+J89</f>
        <v>-1822558</v>
      </c>
      <c r="K72" s="23"/>
      <c r="L72" s="68">
        <f t="shared" si="1"/>
        <v>0.25080190040591299</v>
      </c>
      <c r="M72" s="22"/>
      <c r="N72" s="11"/>
      <c r="P72" s="90"/>
    </row>
    <row r="73" spans="2:16" x14ac:dyDescent="0.2">
      <c r="B73" s="9"/>
      <c r="C73" s="14"/>
      <c r="E73" s="20"/>
      <c r="F73" s="21" t="s">
        <v>65</v>
      </c>
      <c r="G73" s="13"/>
      <c r="H73" s="84">
        <v>-457101.01</v>
      </c>
      <c r="I73" s="62"/>
      <c r="J73" s="91">
        <f>SUM(J74:J83)</f>
        <v>-1821338</v>
      </c>
      <c r="K73" s="26"/>
      <c r="L73" s="63">
        <f t="shared" si="1"/>
        <v>0.25096989685604759</v>
      </c>
      <c r="M73" s="22"/>
      <c r="N73" s="11"/>
    </row>
    <row r="74" spans="2:16" x14ac:dyDescent="0.2">
      <c r="B74" s="9"/>
      <c r="C74" s="14"/>
      <c r="E74" s="20"/>
      <c r="F74" s="20"/>
      <c r="G74" s="2" t="s">
        <v>66</v>
      </c>
      <c r="H74" s="85">
        <v>0</v>
      </c>
      <c r="I74" s="64"/>
      <c r="J74" s="93">
        <v>-5750</v>
      </c>
      <c r="K74" s="27"/>
      <c r="L74" s="65">
        <f t="shared" si="1"/>
        <v>0</v>
      </c>
      <c r="M74" s="22"/>
      <c r="N74" s="11"/>
    </row>
    <row r="75" spans="2:16" x14ac:dyDescent="0.2">
      <c r="B75" s="9"/>
      <c r="C75" s="14"/>
      <c r="E75" s="20"/>
      <c r="F75" s="20"/>
      <c r="G75" s="2" t="s">
        <v>67</v>
      </c>
      <c r="H75" s="85"/>
      <c r="I75" s="64"/>
      <c r="J75" s="93">
        <v>0</v>
      </c>
      <c r="K75" s="27"/>
      <c r="L75" s="65">
        <f t="shared" si="1"/>
        <v>0</v>
      </c>
      <c r="M75" s="22"/>
      <c r="N75" s="11"/>
    </row>
    <row r="76" spans="2:16" x14ac:dyDescent="0.2">
      <c r="B76" s="9"/>
      <c r="C76" s="14"/>
      <c r="E76" s="20"/>
      <c r="F76" s="20"/>
      <c r="G76" s="2" t="s">
        <v>68</v>
      </c>
      <c r="H76" s="85">
        <v>-10893.76</v>
      </c>
      <c r="I76" s="64"/>
      <c r="J76" s="93">
        <v>-55000</v>
      </c>
      <c r="K76" s="27"/>
      <c r="L76" s="65">
        <f t="shared" si="1"/>
        <v>0.19806836363636365</v>
      </c>
      <c r="M76" s="22"/>
      <c r="N76" s="11"/>
    </row>
    <row r="77" spans="2:16" x14ac:dyDescent="0.2">
      <c r="B77" s="9"/>
      <c r="C77" s="14"/>
      <c r="E77" s="20"/>
      <c r="F77" s="20"/>
      <c r="G77" s="2" t="s">
        <v>69</v>
      </c>
      <c r="H77" s="85">
        <v>-4201.88</v>
      </c>
      <c r="I77" s="64"/>
      <c r="J77" s="93">
        <v>-50000</v>
      </c>
      <c r="K77" s="27"/>
      <c r="L77" s="65">
        <f t="shared" si="1"/>
        <v>8.4037600000000004E-2</v>
      </c>
      <c r="M77" s="22"/>
      <c r="N77" s="11"/>
    </row>
    <row r="78" spans="2:16" x14ac:dyDescent="0.2">
      <c r="B78" s="9"/>
      <c r="C78" s="14"/>
      <c r="E78" s="20"/>
      <c r="F78" s="20"/>
      <c r="G78" s="2" t="s">
        <v>70</v>
      </c>
      <c r="H78" s="85">
        <v>-280083.78999999998</v>
      </c>
      <c r="I78" s="64"/>
      <c r="J78" s="93">
        <v>-1084540</v>
      </c>
      <c r="K78" s="27"/>
      <c r="L78" s="65">
        <f t="shared" si="1"/>
        <v>0.25825123093661828</v>
      </c>
      <c r="M78" s="22"/>
      <c r="N78" s="11"/>
    </row>
    <row r="79" spans="2:16" x14ac:dyDescent="0.2">
      <c r="B79" s="9"/>
      <c r="C79" s="14"/>
      <c r="E79" s="20"/>
      <c r="F79" s="20"/>
      <c r="G79" s="2" t="s">
        <v>71</v>
      </c>
      <c r="H79" s="85">
        <v>-1264.67</v>
      </c>
      <c r="I79" s="64"/>
      <c r="J79" s="93">
        <v>-2500</v>
      </c>
      <c r="K79" s="27"/>
      <c r="L79" s="65">
        <f t="shared" si="1"/>
        <v>0.50586799999999998</v>
      </c>
      <c r="M79" s="22"/>
      <c r="N79" s="11"/>
    </row>
    <row r="80" spans="2:16" x14ac:dyDescent="0.2">
      <c r="B80" s="9"/>
      <c r="C80" s="14"/>
      <c r="E80" s="20"/>
      <c r="F80" s="20"/>
      <c r="G80" s="2" t="s">
        <v>72</v>
      </c>
      <c r="H80" s="85">
        <v>-1591.36</v>
      </c>
      <c r="I80" s="64"/>
      <c r="J80" s="93">
        <v>-1000</v>
      </c>
      <c r="K80" s="27"/>
      <c r="L80" s="65">
        <f t="shared" si="1"/>
        <v>1.5913599999999999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-619.95000000000005</v>
      </c>
      <c r="I81" s="64"/>
      <c r="J81" s="93">
        <v>-3000</v>
      </c>
      <c r="K81" s="27"/>
      <c r="L81" s="65">
        <f t="shared" si="1"/>
        <v>0.20665000000000003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-154935.39000000001</v>
      </c>
      <c r="I82" s="64"/>
      <c r="J82" s="93">
        <v>-569548</v>
      </c>
      <c r="K82" s="27"/>
      <c r="L82" s="65">
        <f t="shared" si="1"/>
        <v>0.27203219043873389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-3510.21</v>
      </c>
      <c r="I83" s="64"/>
      <c r="J83" s="93">
        <v>-50000</v>
      </c>
      <c r="K83" s="27"/>
      <c r="L83" s="65">
        <f t="shared" si="1"/>
        <v>7.0204199999999994E-2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0</v>
      </c>
      <c r="I84" s="62"/>
      <c r="J84" s="62">
        <f>SUM(J85:J88)</f>
        <v>-1220</v>
      </c>
      <c r="K84" s="26"/>
      <c r="L84" s="63">
        <f t="shared" si="1"/>
        <v>0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/>
      <c r="I85" s="64"/>
      <c r="J85" s="66">
        <v>-1220</v>
      </c>
      <c r="K85" s="27"/>
      <c r="L85" s="65">
        <f t="shared" si="1"/>
        <v>0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4" t="s">
        <v>81</v>
      </c>
      <c r="G89" s="94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-4653.5</v>
      </c>
      <c r="I98" s="67"/>
      <c r="J98" s="67">
        <f>SUM(J99:J101)</f>
        <v>-26980</v>
      </c>
      <c r="K98" s="23"/>
      <c r="L98" s="68">
        <f t="shared" si="1"/>
        <v>0.17247961452928096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>
        <v>-179.65</v>
      </c>
      <c r="I99" s="64"/>
      <c r="J99" s="66">
        <v>-728</v>
      </c>
      <c r="K99" s="27"/>
      <c r="L99" s="65">
        <f t="shared" si="1"/>
        <v>0.24677197802197803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-4473.8500000000004</v>
      </c>
      <c r="I100" s="64"/>
      <c r="J100" s="66">
        <v>-26252</v>
      </c>
      <c r="K100" s="27"/>
      <c r="L100" s="65">
        <f t="shared" si="1"/>
        <v>0.1704193966174006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4653.5</v>
      </c>
      <c r="I102" s="67"/>
      <c r="J102" s="67">
        <f>+J103</f>
        <v>26980</v>
      </c>
      <c r="K102" s="23"/>
      <c r="L102" s="68">
        <f t="shared" si="1"/>
        <v>0.17247961452928096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4653.5</v>
      </c>
      <c r="I103" s="64"/>
      <c r="J103" s="66">
        <v>26980</v>
      </c>
      <c r="K103" s="27"/>
      <c r="L103" s="65">
        <f t="shared" si="1"/>
        <v>0.17247961452928096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>+H5+H17+H21+H23+H51+H58+H72+H98+H102+H110</f>
        <v>47629.829999999958</v>
      </c>
      <c r="I128" s="31">
        <f t="shared" ref="I128" si="2">+I5+I17+I21+I23+I51+I58+I72+I98+I102</f>
        <v>0</v>
      </c>
      <c r="J128" s="31">
        <f>+J5+J17+J21+J23+J51+J58+J72+J98+J102</f>
        <v>201070</v>
      </c>
      <c r="K128" s="69"/>
      <c r="L128" s="53">
        <f t="shared" si="1"/>
        <v>0.23688183219774187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2370.1799999999998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2370.1799999999998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2370.1799999999998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2370.1799999999998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0</v>
      </c>
      <c r="I155" s="67"/>
      <c r="J155" s="67">
        <f>+J156+J169+J184</f>
        <v>-1070</v>
      </c>
      <c r="K155" s="23"/>
      <c r="L155" s="68">
        <f t="shared" si="3"/>
        <v>0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/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4" t="s">
        <v>184</v>
      </c>
      <c r="G194" s="94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-50000.01</v>
      </c>
      <c r="I200" s="67"/>
      <c r="J200" s="67">
        <f>+J201</f>
        <v>-200000</v>
      </c>
      <c r="K200" s="23"/>
      <c r="L200" s="68">
        <f t="shared" si="4"/>
        <v>0.25000005000000003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-50000.01</v>
      </c>
      <c r="I201" s="62"/>
      <c r="J201" s="62">
        <f>+J202</f>
        <v>-200000</v>
      </c>
      <c r="K201" s="26"/>
      <c r="L201" s="63">
        <f t="shared" si="4"/>
        <v>0.25000005000000003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219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-50000.01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-47629.83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0.23688183219774209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f>+H219+H128</f>
        <v>0</v>
      </c>
      <c r="I221" s="31"/>
      <c r="J221" s="88">
        <f>+J219+J128</f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67">
        <f>SUM(H224:H227)</f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5" t="s">
        <v>213</v>
      </c>
      <c r="E229" s="95"/>
      <c r="F229" s="95"/>
      <c r="G229" s="95"/>
      <c r="H229" s="88">
        <f>+H128+H219</f>
        <v>0</v>
      </c>
      <c r="I229" s="31"/>
      <c r="J229" s="88">
        <f>+J128+J219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1347040.14</v>
      </c>
      <c r="I235" s="78">
        <f t="shared" ref="I235" si="6">+I5+I17+I21+I51+I102</f>
        <v>0</v>
      </c>
      <c r="J235" s="78">
        <f>+J5+J17+J21+J51+J102</f>
        <v>5586170</v>
      </c>
      <c r="K235" s="79"/>
      <c r="L235" s="80">
        <f>+H235/J235</f>
        <v>0.24113840788948418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31032025RADIOCLM</vt:lpstr>
      <vt:lpstr>'31032025RADIOCLM'!Área_de_impresión</vt:lpstr>
      <vt:lpstr>'31032025RADIOCLM'!Títulos_a_imprimir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2025-04-09T12:32:49Z</dcterms:created>
  <dcterms:modified xsi:type="dcterms:W3CDTF">2025-04-09T12:32:54Z</dcterms:modified>
</cp:coreProperties>
</file>