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EA58881-8F51-41A0-A380-749757CEB81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1032025TVCLM" sheetId="1" r:id="rId1"/>
  </sheets>
  <definedNames>
    <definedName name="_xlnm.Print_Area" localSheetId="0">'31032025TVCLM'!$B$1:$M$236</definedName>
    <definedName name="_xlnm.Print_Titles" localSheetId="0">'31032025TVCLM'!$2:$3</definedName>
  </definedNames>
  <calcPr calcId="191029"/>
</workbook>
</file>

<file path=xl/calcChain.xml><?xml version="1.0" encoding="utf-8"?>
<calcChain xmlns="http://schemas.openxmlformats.org/spreadsheetml/2006/main">
  <c r="H223" i="1" l="1"/>
  <c r="H54" i="1" l="1"/>
  <c r="H52" i="1"/>
  <c r="H51" i="1" l="1"/>
  <c r="H128" i="1" s="1"/>
  <c r="J31" i="1"/>
  <c r="J201" i="1" l="1"/>
  <c r="J200" i="1" s="1"/>
  <c r="J156" i="1"/>
  <c r="J169" i="1"/>
  <c r="J155" i="1" l="1"/>
  <c r="H219" i="1" l="1"/>
  <c r="H221" i="1" s="1"/>
  <c r="H229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L224" i="1"/>
  <c r="L225" i="1"/>
  <c r="L226" i="1"/>
  <c r="L227" i="1"/>
  <c r="L228" i="1"/>
  <c r="H235" i="1"/>
  <c r="I235" i="1"/>
  <c r="J5" i="1" l="1"/>
  <c r="L41" i="1"/>
  <c r="J23" i="1"/>
  <c r="L23" i="1" s="1"/>
  <c r="J58" i="1"/>
  <c r="L58" i="1" s="1"/>
  <c r="L5" i="1"/>
  <c r="L197" i="1"/>
  <c r="J219" i="1"/>
  <c r="L219" i="1" s="1"/>
  <c r="L6" i="1"/>
  <c r="L223" i="1"/>
  <c r="J72" i="1"/>
  <c r="L72" i="1" s="1"/>
  <c r="L63" i="1"/>
  <c r="J51" i="1"/>
  <c r="L51" i="1" s="1"/>
  <c r="L52" i="1"/>
  <c r="J235" i="1" l="1"/>
  <c r="L235" i="1" s="1"/>
  <c r="J128" i="1"/>
  <c r="L128" i="1" l="1"/>
  <c r="J221" i="1"/>
  <c r="J229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<sst xmlns="http://schemas.openxmlformats.org/spreadsheetml/2006/main" count="223" uniqueCount="221">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</sst>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164" fontId="4" fillId="0" borderId="17" xfId="0" applyNumberFormat="1" applyFont="1" applyBorder="1" applyProtection="1">
      <protection locked="0"/>
    </xf>
    <xf numFmtId="3" fontId="9" fillId="0" borderId="0" xfId="0" applyNumberFormat="1" applyFont="1" applyFill="1"/>
    <xf numFmtId="3" fontId="4" fillId="0" borderId="17" xfId="1" applyNumberFormat="1" applyFont="1" applyFill="1" applyBorder="1" applyProtection="1">
      <protection locked="0"/>
    </xf>
    <xf numFmtId="3" fontId="7" fillId="0" borderId="0" xfId="0" applyNumberFormat="1" applyFont="1" applyFill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topLeftCell="A208" zoomScaleNormal="100" workbookViewId="0">
      <selection activeCell="H223" sqref="H223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5" width="11.42578125" style="1"/>
    <col min="16" max="16" width="14.5703125" style="1" bestFit="1" customWidth="1"/>
    <col min="17" max="16384" width="11.42578125" style="1"/>
  </cols>
  <sheetData>
    <row r="1" spans="2:16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6" ht="30.75" customHeight="1" x14ac:dyDescent="0.25">
      <c r="B2" s="15"/>
      <c r="D2" s="78" t="s">
        <v>218</v>
      </c>
      <c r="H2" s="80">
        <v>45747</v>
      </c>
      <c r="I2" s="77"/>
      <c r="J2" s="80" t="s">
        <v>220</v>
      </c>
      <c r="K2" s="77"/>
      <c r="L2" s="79" t="s">
        <v>217</v>
      </c>
      <c r="N2" s="13"/>
    </row>
    <row r="3" spans="2:16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6" x14ac:dyDescent="0.2">
      <c r="B4" s="15"/>
      <c r="C4" s="39"/>
      <c r="G4" s="46"/>
      <c r="N4" s="13"/>
    </row>
    <row r="5" spans="2:16" x14ac:dyDescent="0.2">
      <c r="B5" s="15"/>
      <c r="C5" s="45"/>
      <c r="D5" s="75"/>
      <c r="E5" s="74" t="s">
        <v>216</v>
      </c>
      <c r="F5" s="73"/>
      <c r="G5" s="72"/>
      <c r="H5" s="71">
        <v>440285.18</v>
      </c>
      <c r="I5" s="71"/>
      <c r="J5" s="71">
        <f>+J6+J15</f>
        <v>2380440</v>
      </c>
      <c r="K5" s="70"/>
      <c r="L5" s="69">
        <f t="shared" ref="L5:L68" si="0">IF(J5=0, ,+H5/J5)</f>
        <v>0.18495957890137957</v>
      </c>
      <c r="M5" s="68"/>
      <c r="N5" s="13"/>
      <c r="P5" s="1">
        <v>440285.18</v>
      </c>
    </row>
    <row r="6" spans="2:16" x14ac:dyDescent="0.2">
      <c r="B6" s="15"/>
      <c r="C6" s="45"/>
      <c r="E6" s="51"/>
      <c r="F6" s="55" t="s">
        <v>215</v>
      </c>
      <c r="G6" s="46"/>
      <c r="H6" s="61">
        <v>439128.18</v>
      </c>
      <c r="I6" s="61"/>
      <c r="J6" s="61">
        <f>SUM(J7:J14)</f>
        <v>2368000</v>
      </c>
      <c r="K6" s="60"/>
      <c r="L6" s="59">
        <f t="shared" si="0"/>
        <v>0.18544264358108109</v>
      </c>
      <c r="M6" s="41"/>
      <c r="N6" s="13"/>
      <c r="P6" s="1">
        <v>439128.18</v>
      </c>
    </row>
    <row r="7" spans="2:16" x14ac:dyDescent="0.2">
      <c r="B7" s="15"/>
      <c r="C7" s="45"/>
      <c r="E7" s="51"/>
      <c r="F7" s="51"/>
      <c r="G7" s="4" t="s">
        <v>214</v>
      </c>
      <c r="H7" s="49">
        <v>436288.18</v>
      </c>
      <c r="I7" s="50"/>
      <c r="J7" s="49">
        <v>2368000</v>
      </c>
      <c r="K7" s="48"/>
      <c r="L7" s="47">
        <f t="shared" si="0"/>
        <v>0.18424331925675674</v>
      </c>
      <c r="M7" s="41"/>
      <c r="N7" s="13"/>
      <c r="P7" s="1">
        <v>436288.18</v>
      </c>
    </row>
    <row r="8" spans="2:16" x14ac:dyDescent="0.2">
      <c r="B8" s="15"/>
      <c r="C8" s="45"/>
      <c r="E8" s="51"/>
      <c r="F8" s="51"/>
      <c r="G8" s="4" t="s">
        <v>213</v>
      </c>
      <c r="H8" s="49"/>
      <c r="I8" s="50"/>
      <c r="J8" s="49"/>
      <c r="K8" s="48"/>
      <c r="L8" s="47">
        <f t="shared" si="0"/>
        <v>0</v>
      </c>
      <c r="M8" s="41"/>
      <c r="N8" s="13"/>
    </row>
    <row r="9" spans="2:16" x14ac:dyDescent="0.2">
      <c r="B9" s="15"/>
      <c r="C9" s="45"/>
      <c r="E9" s="51"/>
      <c r="F9" s="51"/>
      <c r="G9" s="4" t="s">
        <v>212</v>
      </c>
      <c r="H9" s="49"/>
      <c r="I9" s="50"/>
      <c r="J9" s="49"/>
      <c r="K9" s="48"/>
      <c r="L9" s="47">
        <f t="shared" si="0"/>
        <v>0</v>
      </c>
      <c r="M9" s="41"/>
      <c r="N9" s="13"/>
    </row>
    <row r="10" spans="2:16" x14ac:dyDescent="0.2">
      <c r="B10" s="15"/>
      <c r="C10" s="45"/>
      <c r="E10" s="51"/>
      <c r="F10" s="51"/>
      <c r="G10" s="4" t="s">
        <v>211</v>
      </c>
      <c r="H10" s="49">
        <v>2840</v>
      </c>
      <c r="I10" s="50"/>
      <c r="J10" s="49"/>
      <c r="K10" s="48"/>
      <c r="L10" s="47">
        <f t="shared" si="0"/>
        <v>0</v>
      </c>
      <c r="M10" s="41"/>
      <c r="N10" s="13"/>
      <c r="P10" s="1">
        <v>2840</v>
      </c>
    </row>
    <row r="11" spans="2:16" x14ac:dyDescent="0.2">
      <c r="B11" s="15"/>
      <c r="C11" s="45"/>
      <c r="E11" s="51"/>
      <c r="F11" s="51"/>
      <c r="G11" s="4" t="s">
        <v>210</v>
      </c>
      <c r="H11" s="49"/>
      <c r="I11" s="50"/>
      <c r="J11" s="49"/>
      <c r="K11" s="48"/>
      <c r="L11" s="47">
        <f t="shared" si="0"/>
        <v>0</v>
      </c>
      <c r="M11" s="41"/>
      <c r="N11" s="13"/>
    </row>
    <row r="12" spans="2:16" x14ac:dyDescent="0.2">
      <c r="B12" s="15"/>
      <c r="C12" s="45"/>
      <c r="E12" s="51"/>
      <c r="F12" s="51"/>
      <c r="G12" s="4" t="s">
        <v>209</v>
      </c>
      <c r="H12" s="49"/>
      <c r="I12" s="50"/>
      <c r="J12" s="49"/>
      <c r="K12" s="48"/>
      <c r="L12" s="47">
        <f t="shared" si="0"/>
        <v>0</v>
      </c>
      <c r="M12" s="41"/>
      <c r="N12" s="13"/>
    </row>
    <row r="13" spans="2:16" x14ac:dyDescent="0.2">
      <c r="B13" s="15"/>
      <c r="C13" s="45"/>
      <c r="E13" s="51"/>
      <c r="F13" s="51"/>
      <c r="G13" s="4" t="s">
        <v>208</v>
      </c>
      <c r="H13" s="49"/>
      <c r="I13" s="50"/>
      <c r="J13" s="49"/>
      <c r="K13" s="48"/>
      <c r="L13" s="47">
        <f t="shared" si="0"/>
        <v>0</v>
      </c>
      <c r="M13" s="41"/>
      <c r="N13" s="13"/>
    </row>
    <row r="14" spans="2:16" x14ac:dyDescent="0.2">
      <c r="B14" s="15"/>
      <c r="C14" s="45"/>
      <c r="E14" s="51"/>
      <c r="F14" s="51"/>
      <c r="G14" s="4" t="s">
        <v>207</v>
      </c>
      <c r="H14" s="49"/>
      <c r="I14" s="50"/>
      <c r="J14" s="49"/>
      <c r="K14" s="48"/>
      <c r="L14" s="47">
        <f t="shared" si="0"/>
        <v>0</v>
      </c>
      <c r="M14" s="41"/>
      <c r="N14" s="13"/>
    </row>
    <row r="15" spans="2:16" x14ac:dyDescent="0.2">
      <c r="B15" s="15"/>
      <c r="C15" s="45"/>
      <c r="E15" s="51"/>
      <c r="F15" s="55" t="s">
        <v>206</v>
      </c>
      <c r="G15" s="46"/>
      <c r="H15" s="61">
        <v>1157</v>
      </c>
      <c r="I15" s="61"/>
      <c r="J15" s="61">
        <f>+J16</f>
        <v>12440</v>
      </c>
      <c r="K15" s="60"/>
      <c r="L15" s="59">
        <f t="shared" si="0"/>
        <v>9.3006430868167206E-2</v>
      </c>
      <c r="M15" s="41"/>
      <c r="N15" s="13"/>
      <c r="P15" s="1">
        <v>1157</v>
      </c>
    </row>
    <row r="16" spans="2:16" x14ac:dyDescent="0.2">
      <c r="B16" s="15"/>
      <c r="C16" s="45"/>
      <c r="E16" s="51"/>
      <c r="F16" s="51"/>
      <c r="G16" s="4" t="s">
        <v>205</v>
      </c>
      <c r="H16" s="62">
        <v>1157</v>
      </c>
      <c r="I16" s="50"/>
      <c r="J16" s="62">
        <v>12440</v>
      </c>
      <c r="K16" s="48"/>
      <c r="L16" s="47">
        <f t="shared" si="0"/>
        <v>9.3006430868167206E-2</v>
      </c>
      <c r="M16" s="41"/>
      <c r="N16" s="13"/>
      <c r="P16" s="1">
        <v>1157</v>
      </c>
    </row>
    <row r="17" spans="2:16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  <c r="P17" s="1">
        <v>0</v>
      </c>
    </row>
    <row r="18" spans="2:16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6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6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6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  <c r="P21" s="1">
        <v>0</v>
      </c>
    </row>
    <row r="22" spans="2:16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6" x14ac:dyDescent="0.2">
      <c r="B23" s="15"/>
      <c r="C23" s="45"/>
      <c r="E23" s="55" t="s">
        <v>198</v>
      </c>
      <c r="F23" s="51"/>
      <c r="G23" s="46"/>
      <c r="H23" s="54">
        <v>-2549602.0199999996</v>
      </c>
      <c r="I23" s="54"/>
      <c r="J23" s="54">
        <f>+J24+J30+J41</f>
        <v>-12149270</v>
      </c>
      <c r="K23" s="53"/>
      <c r="L23" s="52">
        <f t="shared" si="0"/>
        <v>0.20985639631023095</v>
      </c>
      <c r="M23" s="41"/>
      <c r="N23" s="13"/>
      <c r="P23" s="1">
        <v>-2549602.0199999996</v>
      </c>
    </row>
    <row r="24" spans="2:16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  <c r="P24" s="1">
        <v>0</v>
      </c>
    </row>
    <row r="25" spans="2:16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6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6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6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6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6" x14ac:dyDescent="0.2">
      <c r="B30" s="15"/>
      <c r="C30" s="45"/>
      <c r="E30" s="51"/>
      <c r="F30" s="55" t="s">
        <v>191</v>
      </c>
      <c r="G30" s="46"/>
      <c r="H30" s="61">
        <v>-415696.47</v>
      </c>
      <c r="I30" s="61"/>
      <c r="J30" s="61">
        <f>SUM(J31:J40)</f>
        <v>-4054890</v>
      </c>
      <c r="K30" s="60"/>
      <c r="L30" s="59">
        <f t="shared" si="0"/>
        <v>0.10251732352788855</v>
      </c>
      <c r="M30" s="41"/>
      <c r="N30" s="13"/>
      <c r="P30" s="1">
        <v>-415696.47</v>
      </c>
    </row>
    <row r="31" spans="2:16" x14ac:dyDescent="0.2">
      <c r="B31" s="15"/>
      <c r="C31" s="45"/>
      <c r="E31" s="51"/>
      <c r="F31" s="51"/>
      <c r="G31" s="4" t="s">
        <v>190</v>
      </c>
      <c r="H31" s="49">
        <v>-492285.66</v>
      </c>
      <c r="I31" s="50"/>
      <c r="J31" s="49">
        <f>-4288995+500000</f>
        <v>-3788995</v>
      </c>
      <c r="K31" s="48"/>
      <c r="L31" s="47">
        <f t="shared" si="0"/>
        <v>0.12992512790330946</v>
      </c>
      <c r="M31" s="41"/>
      <c r="N31" s="13"/>
      <c r="P31" s="1">
        <v>-492285.66</v>
      </c>
    </row>
    <row r="32" spans="2:16" x14ac:dyDescent="0.2">
      <c r="B32" s="15"/>
      <c r="C32" s="45"/>
      <c r="E32" s="51"/>
      <c r="F32" s="51"/>
      <c r="G32" s="4" t="s">
        <v>189</v>
      </c>
      <c r="H32" s="49">
        <v>-31056.22</v>
      </c>
      <c r="I32" s="50"/>
      <c r="J32" s="49">
        <v>-155115</v>
      </c>
      <c r="K32" s="48"/>
      <c r="L32" s="47">
        <f t="shared" si="0"/>
        <v>0.20021416368500791</v>
      </c>
      <c r="M32" s="41"/>
      <c r="N32" s="13"/>
      <c r="P32" s="1">
        <v>-31056.22</v>
      </c>
    </row>
    <row r="33" spans="2:16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6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6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6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6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6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6" x14ac:dyDescent="0.2">
      <c r="B39" s="15"/>
      <c r="C39" s="45"/>
      <c r="E39" s="51"/>
      <c r="F39" s="51"/>
      <c r="G39" s="4" t="s">
        <v>182</v>
      </c>
      <c r="H39" s="49">
        <v>107645.41</v>
      </c>
      <c r="I39" s="50"/>
      <c r="J39" s="49">
        <v>-110780</v>
      </c>
      <c r="K39" s="48"/>
      <c r="L39" s="47">
        <f t="shared" si="0"/>
        <v>-0.97170436901967872</v>
      </c>
      <c r="M39" s="41"/>
      <c r="N39" s="13"/>
      <c r="P39" s="1">
        <v>107645.41</v>
      </c>
    </row>
    <row r="40" spans="2:16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6" x14ac:dyDescent="0.2">
      <c r="B41" s="15"/>
      <c r="C41" s="45"/>
      <c r="E41" s="51"/>
      <c r="F41" s="55" t="s">
        <v>180</v>
      </c>
      <c r="G41" s="46"/>
      <c r="H41" s="61">
        <v>-2133905.5499999998</v>
      </c>
      <c r="I41" s="61"/>
      <c r="J41" s="61">
        <f>+J42</f>
        <v>-8094380</v>
      </c>
      <c r="K41" s="60"/>
      <c r="L41" s="59">
        <f t="shared" si="0"/>
        <v>0.26362804192538525</v>
      </c>
      <c r="M41" s="41"/>
      <c r="N41" s="13"/>
      <c r="P41" s="1">
        <v>-2133905.5499999998</v>
      </c>
    </row>
    <row r="42" spans="2:16" x14ac:dyDescent="0.2">
      <c r="B42" s="15"/>
      <c r="C42" s="45"/>
      <c r="E42" s="51"/>
      <c r="F42" s="51"/>
      <c r="G42" s="4" t="s">
        <v>179</v>
      </c>
      <c r="H42" s="49">
        <v>-2133905.5499999998</v>
      </c>
      <c r="I42" s="50"/>
      <c r="J42" s="49">
        <v>-8094380</v>
      </c>
      <c r="K42" s="48"/>
      <c r="L42" s="47">
        <f t="shared" si="0"/>
        <v>0.26362804192538525</v>
      </c>
      <c r="M42" s="41"/>
      <c r="N42" s="13"/>
      <c r="P42" s="1">
        <v>-2133905.5499999998</v>
      </c>
    </row>
    <row r="43" spans="2:16" ht="30.75" customHeight="1" x14ac:dyDescent="0.2">
      <c r="B43" s="15"/>
      <c r="C43" s="45"/>
      <c r="E43" s="51"/>
      <c r="F43" s="86" t="s">
        <v>178</v>
      </c>
      <c r="G43" s="86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  <c r="P43" s="1">
        <v>0</v>
      </c>
    </row>
    <row r="44" spans="2:16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6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6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6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6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6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6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6" x14ac:dyDescent="0.2">
      <c r="B51" s="15"/>
      <c r="C51" s="45"/>
      <c r="E51" s="55" t="s">
        <v>171</v>
      </c>
      <c r="F51" s="51"/>
      <c r="G51" s="46"/>
      <c r="H51" s="54">
        <f>+H52+H54</f>
        <v>11237022.609999999</v>
      </c>
      <c r="I51" s="54"/>
      <c r="J51" s="54">
        <f>+J52+J54</f>
        <v>49877010</v>
      </c>
      <c r="K51" s="53"/>
      <c r="L51" s="52">
        <f t="shared" si="0"/>
        <v>0.22529463193563526</v>
      </c>
      <c r="M51" s="41"/>
      <c r="N51" s="13"/>
      <c r="P51" s="1">
        <v>50578.33</v>
      </c>
    </row>
    <row r="52" spans="2:16" x14ac:dyDescent="0.2">
      <c r="B52" s="15"/>
      <c r="C52" s="45"/>
      <c r="E52" s="51"/>
      <c r="F52" s="55" t="s">
        <v>170</v>
      </c>
      <c r="G52" s="46"/>
      <c r="H52" s="61">
        <f>+H53</f>
        <v>50578.33</v>
      </c>
      <c r="I52" s="61"/>
      <c r="J52" s="61">
        <f>+J53</f>
        <v>123440</v>
      </c>
      <c r="K52" s="60"/>
      <c r="L52" s="59">
        <f t="shared" si="0"/>
        <v>0.40974019766688269</v>
      </c>
      <c r="M52" s="41"/>
      <c r="N52" s="13"/>
      <c r="P52" s="1">
        <v>50578.33</v>
      </c>
    </row>
    <row r="53" spans="2:16" x14ac:dyDescent="0.2">
      <c r="B53" s="15"/>
      <c r="C53" s="45"/>
      <c r="E53" s="51"/>
      <c r="F53" s="51"/>
      <c r="G53" s="4" t="s">
        <v>169</v>
      </c>
      <c r="H53" s="82">
        <v>50578.33</v>
      </c>
      <c r="I53" s="50"/>
      <c r="J53" s="49">
        <v>123440</v>
      </c>
      <c r="K53" s="48"/>
      <c r="L53" s="47">
        <f t="shared" si="0"/>
        <v>0.40974019766688269</v>
      </c>
      <c r="M53" s="41"/>
      <c r="N53" s="13"/>
      <c r="P53" s="1">
        <v>50578.33</v>
      </c>
    </row>
    <row r="54" spans="2:16" ht="24" customHeight="1" x14ac:dyDescent="0.2">
      <c r="B54" s="15"/>
      <c r="C54" s="45"/>
      <c r="E54" s="51"/>
      <c r="F54" s="86" t="s">
        <v>168</v>
      </c>
      <c r="G54" s="86"/>
      <c r="H54" s="61">
        <f>+H55+H56</f>
        <v>11186444.279999999</v>
      </c>
      <c r="I54" s="61"/>
      <c r="J54" s="61">
        <f>+J55+J56</f>
        <v>49753570</v>
      </c>
      <c r="K54" s="60"/>
      <c r="L54" s="59">
        <f t="shared" si="0"/>
        <v>0.224837017323581</v>
      </c>
      <c r="M54" s="41"/>
      <c r="N54" s="13"/>
      <c r="P54" s="1">
        <v>0</v>
      </c>
    </row>
    <row r="55" spans="2:16" x14ac:dyDescent="0.2">
      <c r="B55" s="15"/>
      <c r="C55" s="45"/>
      <c r="E55" s="51"/>
      <c r="F55" s="51"/>
      <c r="G55" s="67" t="s">
        <v>167</v>
      </c>
      <c r="H55" s="49">
        <v>11186444.279999999</v>
      </c>
      <c r="I55" s="50"/>
      <c r="J55" s="49">
        <v>49753570</v>
      </c>
      <c r="K55" s="48"/>
      <c r="L55" s="47">
        <f t="shared" si="0"/>
        <v>0.224837017323581</v>
      </c>
      <c r="M55" s="41"/>
      <c r="N55" s="13"/>
    </row>
    <row r="56" spans="2:16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6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6" x14ac:dyDescent="0.2">
      <c r="B58" s="15"/>
      <c r="C58" s="45"/>
      <c r="E58" s="55" t="s">
        <v>165</v>
      </c>
      <c r="F58" s="51"/>
      <c r="G58" s="46"/>
      <c r="H58" s="54">
        <v>-4828051.3500000006</v>
      </c>
      <c r="I58" s="54"/>
      <c r="J58" s="54">
        <f>+J59+J63</f>
        <v>-22170670</v>
      </c>
      <c r="K58" s="53"/>
      <c r="L58" s="52">
        <f t="shared" si="0"/>
        <v>0.21776749868181705</v>
      </c>
      <c r="M58" s="41"/>
      <c r="N58" s="13"/>
      <c r="P58" s="1">
        <v>-4828051.3500000006</v>
      </c>
    </row>
    <row r="59" spans="2:16" x14ac:dyDescent="0.2">
      <c r="B59" s="15"/>
      <c r="C59" s="45"/>
      <c r="E59" s="51"/>
      <c r="F59" s="55" t="s">
        <v>164</v>
      </c>
      <c r="G59" s="46"/>
      <c r="H59" s="61">
        <v>-3735482.47</v>
      </c>
      <c r="I59" s="61"/>
      <c r="J59" s="61">
        <f>+J60</f>
        <v>-17054360</v>
      </c>
      <c r="K59" s="60"/>
      <c r="L59" s="59">
        <f t="shared" si="0"/>
        <v>0.21903386993120821</v>
      </c>
      <c r="M59" s="41"/>
      <c r="N59" s="13"/>
      <c r="P59" s="1">
        <v>-3735482.47</v>
      </c>
    </row>
    <row r="60" spans="2:16" x14ac:dyDescent="0.2">
      <c r="B60" s="15"/>
      <c r="C60" s="45"/>
      <c r="E60" s="51"/>
      <c r="F60" s="51"/>
      <c r="G60" s="4" t="s">
        <v>163</v>
      </c>
      <c r="H60" s="49">
        <v>-3735482.47</v>
      </c>
      <c r="I60" s="50"/>
      <c r="J60" s="49">
        <v>-17054360</v>
      </c>
      <c r="K60" s="48"/>
      <c r="L60" s="47">
        <f t="shared" si="0"/>
        <v>0.21903386993120821</v>
      </c>
      <c r="M60" s="41"/>
      <c r="N60" s="13"/>
      <c r="P60" s="1">
        <v>-3735482.47</v>
      </c>
    </row>
    <row r="61" spans="2:16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6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6" x14ac:dyDescent="0.2">
      <c r="B63" s="15"/>
      <c r="C63" s="45"/>
      <c r="E63" s="51"/>
      <c r="F63" s="55" t="s">
        <v>160</v>
      </c>
      <c r="G63" s="46"/>
      <c r="H63" s="61">
        <v>-1092568.8800000001</v>
      </c>
      <c r="I63" s="61"/>
      <c r="J63" s="61">
        <f>+J64</f>
        <v>-5116310</v>
      </c>
      <c r="K63" s="60"/>
      <c r="L63" s="59">
        <f t="shared" si="0"/>
        <v>0.21354626283395653</v>
      </c>
      <c r="M63" s="41"/>
      <c r="N63" s="13"/>
      <c r="P63" s="1">
        <v>-1092568.8800000001</v>
      </c>
    </row>
    <row r="64" spans="2:16" x14ac:dyDescent="0.2">
      <c r="B64" s="15"/>
      <c r="C64" s="45"/>
      <c r="E64" s="51"/>
      <c r="F64" s="51"/>
      <c r="G64" s="4" t="s">
        <v>159</v>
      </c>
      <c r="H64" s="62">
        <v>-1066585.83</v>
      </c>
      <c r="I64" s="50"/>
      <c r="J64" s="62">
        <v>-5116310</v>
      </c>
      <c r="K64" s="48"/>
      <c r="L64" s="47">
        <f t="shared" si="0"/>
        <v>0.20846778830837071</v>
      </c>
      <c r="M64" s="41"/>
      <c r="N64" s="13"/>
      <c r="P64" s="1">
        <v>-1066585.83</v>
      </c>
    </row>
    <row r="65" spans="2:16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6" x14ac:dyDescent="0.2">
      <c r="B66" s="15"/>
      <c r="C66" s="45"/>
      <c r="E66" s="51"/>
      <c r="F66" s="51"/>
      <c r="G66" s="4" t="s">
        <v>157</v>
      </c>
      <c r="H66" s="62">
        <v>-25983.05</v>
      </c>
      <c r="I66" s="50"/>
      <c r="J66" s="62">
        <v>0</v>
      </c>
      <c r="K66" s="48"/>
      <c r="L66" s="47">
        <f t="shared" si="0"/>
        <v>0</v>
      </c>
      <c r="M66" s="41"/>
      <c r="N66" s="13"/>
      <c r="P66" s="1">
        <v>-25983.05</v>
      </c>
    </row>
    <row r="67" spans="2:16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  <c r="P67" s="1">
        <v>0</v>
      </c>
    </row>
    <row r="68" spans="2:16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6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6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6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6" x14ac:dyDescent="0.2">
      <c r="B72" s="15"/>
      <c r="C72" s="45"/>
      <c r="E72" s="55" t="s">
        <v>151</v>
      </c>
      <c r="F72" s="51"/>
      <c r="G72" s="46"/>
      <c r="H72" s="54">
        <v>-3310490.84</v>
      </c>
      <c r="I72" s="54"/>
      <c r="J72" s="54">
        <f>+J73+J84+J89</f>
        <v>-13896705</v>
      </c>
      <c r="K72" s="53"/>
      <c r="L72" s="52">
        <f t="shared" si="1"/>
        <v>0.23822127907298887</v>
      </c>
      <c r="M72" s="41"/>
      <c r="N72" s="13"/>
      <c r="P72" s="1">
        <v>-3310490.84</v>
      </c>
    </row>
    <row r="73" spans="2:16" x14ac:dyDescent="0.2">
      <c r="B73" s="15"/>
      <c r="C73" s="45"/>
      <c r="E73" s="51"/>
      <c r="F73" s="55" t="s">
        <v>150</v>
      </c>
      <c r="G73" s="46"/>
      <c r="H73" s="61">
        <v>-3310826.8699999996</v>
      </c>
      <c r="I73" s="61"/>
      <c r="J73" s="83">
        <f>SUM(J74:J83)</f>
        <v>-13886765</v>
      </c>
      <c r="K73" s="60"/>
      <c r="L73" s="59">
        <f t="shared" si="1"/>
        <v>0.2384159932136822</v>
      </c>
      <c r="M73" s="41"/>
      <c r="N73" s="13"/>
      <c r="P73" s="1">
        <v>-3310826.8699999996</v>
      </c>
    </row>
    <row r="74" spans="2:16" x14ac:dyDescent="0.2">
      <c r="B74" s="15"/>
      <c r="C74" s="45"/>
      <c r="E74" s="51"/>
      <c r="F74" s="51"/>
      <c r="G74" s="4" t="s">
        <v>149</v>
      </c>
      <c r="H74" s="62">
        <v>-212.65</v>
      </c>
      <c r="I74" s="50"/>
      <c r="J74" s="84">
        <v>-22600</v>
      </c>
      <c r="K74" s="48"/>
      <c r="L74" s="47">
        <f t="shared" si="1"/>
        <v>9.4092920353982309E-3</v>
      </c>
      <c r="M74" s="41"/>
      <c r="N74" s="13"/>
      <c r="P74" s="1">
        <v>-212.65</v>
      </c>
    </row>
    <row r="75" spans="2:16" x14ac:dyDescent="0.2">
      <c r="B75" s="15"/>
      <c r="C75" s="45"/>
      <c r="E75" s="51"/>
      <c r="F75" s="51"/>
      <c r="G75" s="4" t="s">
        <v>148</v>
      </c>
      <c r="H75" s="62">
        <v>-62384.68</v>
      </c>
      <c r="I75" s="50"/>
      <c r="J75" s="84">
        <v>-241505</v>
      </c>
      <c r="K75" s="48"/>
      <c r="L75" s="47">
        <f t="shared" si="1"/>
        <v>0.25831630815096995</v>
      </c>
      <c r="M75" s="41"/>
      <c r="N75" s="13"/>
      <c r="P75" s="1">
        <v>-62384.68</v>
      </c>
    </row>
    <row r="76" spans="2:16" x14ac:dyDescent="0.2">
      <c r="B76" s="15"/>
      <c r="C76" s="45"/>
      <c r="E76" s="51"/>
      <c r="F76" s="51"/>
      <c r="G76" s="4" t="s">
        <v>147</v>
      </c>
      <c r="H76" s="62">
        <v>-139237.17000000001</v>
      </c>
      <c r="I76" s="50"/>
      <c r="J76" s="84">
        <v>-533026</v>
      </c>
      <c r="K76" s="48"/>
      <c r="L76" s="47">
        <f t="shared" si="1"/>
        <v>0.26122022190287153</v>
      </c>
      <c r="M76" s="41"/>
      <c r="N76" s="13"/>
      <c r="P76" s="1">
        <v>-139237.17000000001</v>
      </c>
    </row>
    <row r="77" spans="2:16" x14ac:dyDescent="0.2">
      <c r="B77" s="15"/>
      <c r="C77" s="45"/>
      <c r="E77" s="51"/>
      <c r="F77" s="51"/>
      <c r="G77" s="4" t="s">
        <v>146</v>
      </c>
      <c r="H77" s="62">
        <v>-145644.68</v>
      </c>
      <c r="I77" s="50"/>
      <c r="J77" s="84">
        <v>-500000</v>
      </c>
      <c r="K77" s="48"/>
      <c r="L77" s="47">
        <f t="shared" si="1"/>
        <v>0.29128936</v>
      </c>
      <c r="M77" s="41"/>
      <c r="N77" s="13"/>
      <c r="P77" s="1">
        <v>-145644.68</v>
      </c>
    </row>
    <row r="78" spans="2:16" x14ac:dyDescent="0.2">
      <c r="B78" s="15"/>
      <c r="C78" s="45"/>
      <c r="E78" s="51"/>
      <c r="F78" s="51"/>
      <c r="G78" s="4" t="s">
        <v>145</v>
      </c>
      <c r="H78" s="62">
        <v>-1486785.04</v>
      </c>
      <c r="I78" s="50"/>
      <c r="J78" s="84">
        <v>-6765981</v>
      </c>
      <c r="K78" s="48"/>
      <c r="L78" s="47">
        <f t="shared" si="1"/>
        <v>0.21974419378357699</v>
      </c>
      <c r="M78" s="41"/>
      <c r="N78" s="13"/>
      <c r="P78" s="1">
        <v>-1486785.04</v>
      </c>
    </row>
    <row r="79" spans="2:16" x14ac:dyDescent="0.2">
      <c r="B79" s="15"/>
      <c r="C79" s="45"/>
      <c r="E79" s="51"/>
      <c r="F79" s="51"/>
      <c r="G79" s="4" t="s">
        <v>144</v>
      </c>
      <c r="H79" s="62">
        <v>-6438.38</v>
      </c>
      <c r="I79" s="50"/>
      <c r="J79" s="84">
        <v>-55740</v>
      </c>
      <c r="K79" s="48"/>
      <c r="L79" s="47">
        <f t="shared" si="1"/>
        <v>0.11550735557947614</v>
      </c>
      <c r="M79" s="41"/>
      <c r="N79" s="13"/>
      <c r="P79" s="1">
        <v>-6438.38</v>
      </c>
    </row>
    <row r="80" spans="2:16" x14ac:dyDescent="0.2">
      <c r="B80" s="15"/>
      <c r="C80" s="45"/>
      <c r="E80" s="51"/>
      <c r="F80" s="51"/>
      <c r="G80" s="4" t="s">
        <v>143</v>
      </c>
      <c r="H80" s="62">
        <v>-1224.25</v>
      </c>
      <c r="I80" s="50"/>
      <c r="J80" s="84">
        <v>-14531</v>
      </c>
      <c r="K80" s="48"/>
      <c r="L80" s="47">
        <f t="shared" si="1"/>
        <v>8.4250911843644624E-2</v>
      </c>
      <c r="M80" s="41"/>
      <c r="N80" s="13"/>
      <c r="P80" s="1">
        <v>-1224.25</v>
      </c>
    </row>
    <row r="81" spans="2:16" x14ac:dyDescent="0.2">
      <c r="B81" s="15"/>
      <c r="C81" s="45"/>
      <c r="E81" s="51"/>
      <c r="F81" s="51"/>
      <c r="G81" s="4" t="s">
        <v>142</v>
      </c>
      <c r="H81" s="62">
        <v>-9178.1200000000008</v>
      </c>
      <c r="I81" s="50"/>
      <c r="J81" s="84">
        <v>-50000</v>
      </c>
      <c r="K81" s="48"/>
      <c r="L81" s="47">
        <f t="shared" si="1"/>
        <v>0.18356240000000001</v>
      </c>
      <c r="M81" s="41"/>
      <c r="N81" s="13"/>
      <c r="P81" s="1">
        <v>-9178.1200000000008</v>
      </c>
    </row>
    <row r="82" spans="2:16" x14ac:dyDescent="0.2">
      <c r="B82" s="15"/>
      <c r="C82" s="45"/>
      <c r="E82" s="51"/>
      <c r="F82" s="51"/>
      <c r="G82" s="4" t="s">
        <v>141</v>
      </c>
      <c r="H82" s="62">
        <v>-1360248.5</v>
      </c>
      <c r="I82" s="50"/>
      <c r="J82" s="84">
        <v>-5353382</v>
      </c>
      <c r="K82" s="48"/>
      <c r="L82" s="47">
        <f t="shared" si="1"/>
        <v>0.25409143229457565</v>
      </c>
      <c r="M82" s="41"/>
      <c r="N82" s="13"/>
      <c r="P82" s="1">
        <v>-1360248.5</v>
      </c>
    </row>
    <row r="83" spans="2:16" x14ac:dyDescent="0.2">
      <c r="B83" s="15"/>
      <c r="C83" s="45"/>
      <c r="E83" s="51"/>
      <c r="F83" s="51"/>
      <c r="G83" s="4" t="s">
        <v>140</v>
      </c>
      <c r="H83" s="62">
        <v>-99473.4</v>
      </c>
      <c r="I83" s="50"/>
      <c r="J83" s="84">
        <v>-350000</v>
      </c>
      <c r="K83" s="48"/>
      <c r="L83" s="47">
        <f t="shared" si="1"/>
        <v>0.28420971428571429</v>
      </c>
      <c r="M83" s="41"/>
      <c r="N83" s="13"/>
      <c r="P83" s="1">
        <v>-99473.4</v>
      </c>
    </row>
    <row r="84" spans="2:16" x14ac:dyDescent="0.2">
      <c r="B84" s="15"/>
      <c r="C84" s="45"/>
      <c r="E84" s="51"/>
      <c r="F84" s="55" t="s">
        <v>139</v>
      </c>
      <c r="G84" s="46"/>
      <c r="H84" s="61">
        <v>-71.040000000000006</v>
      </c>
      <c r="I84" s="61"/>
      <c r="J84" s="61">
        <f>SUM(J85:J88)</f>
        <v>-9940</v>
      </c>
      <c r="K84" s="60"/>
      <c r="L84" s="59">
        <f t="shared" si="1"/>
        <v>7.1468812877263591E-3</v>
      </c>
      <c r="M84" s="41"/>
      <c r="N84" s="13"/>
      <c r="P84" s="1">
        <v>-71.040000000000006</v>
      </c>
    </row>
    <row r="85" spans="2:16" x14ac:dyDescent="0.2">
      <c r="B85" s="15"/>
      <c r="C85" s="45"/>
      <c r="E85" s="51"/>
      <c r="F85" s="51"/>
      <c r="G85" s="4" t="s">
        <v>138</v>
      </c>
      <c r="H85" s="62">
        <v>-71.040000000000006</v>
      </c>
      <c r="I85" s="50"/>
      <c r="J85" s="62">
        <v>-9940</v>
      </c>
      <c r="K85" s="48"/>
      <c r="L85" s="47">
        <f t="shared" si="1"/>
        <v>7.1468812877263591E-3</v>
      </c>
      <c r="M85" s="41"/>
      <c r="N85" s="13"/>
      <c r="P85" s="1">
        <v>-71.040000000000006</v>
      </c>
    </row>
    <row r="86" spans="2:16" x14ac:dyDescent="0.2">
      <c r="B86" s="15"/>
      <c r="C86" s="45"/>
      <c r="E86" s="51"/>
      <c r="F86" s="51"/>
      <c r="G86" s="4" t="s">
        <v>137</v>
      </c>
      <c r="H86" s="49"/>
      <c r="I86" s="50"/>
      <c r="J86" s="49"/>
      <c r="K86" s="48"/>
      <c r="L86" s="47">
        <f t="shared" si="1"/>
        <v>0</v>
      </c>
      <c r="M86" s="41"/>
      <c r="N86" s="13"/>
    </row>
    <row r="87" spans="2:16" x14ac:dyDescent="0.2">
      <c r="B87" s="15"/>
      <c r="C87" s="45"/>
      <c r="E87" s="51"/>
      <c r="F87" s="51"/>
      <c r="G87" s="4" t="s">
        <v>136</v>
      </c>
      <c r="H87" s="49"/>
      <c r="I87" s="50"/>
      <c r="J87" s="49"/>
      <c r="K87" s="48"/>
      <c r="L87" s="47">
        <f t="shared" si="1"/>
        <v>0</v>
      </c>
      <c r="M87" s="41"/>
      <c r="N87" s="13"/>
    </row>
    <row r="88" spans="2:16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6" ht="27.75" customHeight="1" x14ac:dyDescent="0.2">
      <c r="B89" s="15"/>
      <c r="C89" s="45"/>
      <c r="E89" s="51"/>
      <c r="F89" s="86" t="s">
        <v>134</v>
      </c>
      <c r="G89" s="86"/>
      <c r="H89" s="61">
        <v>407.07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  <c r="P89" s="1">
        <v>407.07</v>
      </c>
    </row>
    <row r="90" spans="2:16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6" x14ac:dyDescent="0.2">
      <c r="B91" s="15"/>
      <c r="C91" s="45"/>
      <c r="E91" s="51"/>
      <c r="F91" s="51"/>
      <c r="G91" s="4" t="s">
        <v>132</v>
      </c>
      <c r="H91" s="49">
        <v>407.07</v>
      </c>
      <c r="I91" s="50"/>
      <c r="J91" s="49">
        <v>0</v>
      </c>
      <c r="K91" s="48"/>
      <c r="L91" s="47">
        <f t="shared" si="1"/>
        <v>0</v>
      </c>
      <c r="M91" s="41"/>
      <c r="N91" s="13"/>
      <c r="P91" s="1">
        <v>407.07</v>
      </c>
    </row>
    <row r="92" spans="2:16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6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6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6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  <c r="P95" s="1">
        <v>0</v>
      </c>
    </row>
    <row r="96" spans="2:16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6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6" x14ac:dyDescent="0.2">
      <c r="B98" s="15"/>
      <c r="C98" s="45"/>
      <c r="E98" s="55" t="s">
        <v>125</v>
      </c>
      <c r="F98" s="51"/>
      <c r="G98" s="46"/>
      <c r="H98" s="54">
        <v>-182116.1</v>
      </c>
      <c r="I98" s="54"/>
      <c r="J98" s="85">
        <f>SUM(J99:J101)</f>
        <v>-794475</v>
      </c>
      <c r="K98" s="53"/>
      <c r="L98" s="52">
        <f t="shared" si="1"/>
        <v>0.22922823248056895</v>
      </c>
      <c r="M98" s="41"/>
      <c r="N98" s="13"/>
      <c r="P98" s="1">
        <v>-182116.1</v>
      </c>
    </row>
    <row r="99" spans="2:16" x14ac:dyDescent="0.2">
      <c r="B99" s="15"/>
      <c r="C99" s="45"/>
      <c r="E99" s="51"/>
      <c r="F99" s="51"/>
      <c r="G99" s="4" t="s">
        <v>124</v>
      </c>
      <c r="H99" s="62">
        <v>-15559.28</v>
      </c>
      <c r="I99" s="50"/>
      <c r="J99" s="84">
        <v>-99739</v>
      </c>
      <c r="K99" s="48"/>
      <c r="L99" s="47">
        <f t="shared" si="1"/>
        <v>0.15599995989532681</v>
      </c>
      <c r="M99" s="41"/>
      <c r="N99" s="13"/>
      <c r="P99" s="1">
        <v>-15559.28</v>
      </c>
    </row>
    <row r="100" spans="2:16" x14ac:dyDescent="0.2">
      <c r="B100" s="15"/>
      <c r="C100" s="45"/>
      <c r="E100" s="51"/>
      <c r="F100" s="51"/>
      <c r="G100" s="4" t="s">
        <v>123</v>
      </c>
      <c r="H100" s="62">
        <v>-166556.82</v>
      </c>
      <c r="I100" s="50"/>
      <c r="J100" s="84">
        <v>-694736</v>
      </c>
      <c r="K100" s="48"/>
      <c r="L100" s="47">
        <f t="shared" si="1"/>
        <v>0.23974116786808228</v>
      </c>
      <c r="M100" s="41"/>
      <c r="N100" s="13"/>
      <c r="P100" s="1">
        <v>-166556.82</v>
      </c>
    </row>
    <row r="101" spans="2:16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6" x14ac:dyDescent="0.2">
      <c r="B102" s="15"/>
      <c r="C102" s="45"/>
      <c r="E102" s="55" t="s">
        <v>121</v>
      </c>
      <c r="F102" s="51"/>
      <c r="G102" s="46"/>
      <c r="H102" s="54">
        <v>182116.1</v>
      </c>
      <c r="I102" s="54"/>
      <c r="J102" s="54">
        <f>+J103</f>
        <v>794470</v>
      </c>
      <c r="K102" s="53"/>
      <c r="L102" s="52">
        <f t="shared" si="1"/>
        <v>0.22922967512933151</v>
      </c>
      <c r="M102" s="41"/>
      <c r="N102" s="13"/>
      <c r="P102" s="1">
        <v>182116.1</v>
      </c>
    </row>
    <row r="103" spans="2:16" ht="21.75" x14ac:dyDescent="0.2">
      <c r="B103" s="15"/>
      <c r="C103" s="45"/>
      <c r="E103" s="51"/>
      <c r="F103" s="51"/>
      <c r="G103" s="4" t="s">
        <v>120</v>
      </c>
      <c r="H103" s="62">
        <v>182116.1</v>
      </c>
      <c r="I103" s="50"/>
      <c r="J103" s="62">
        <v>794470</v>
      </c>
      <c r="K103" s="48"/>
      <c r="L103" s="47">
        <f t="shared" si="1"/>
        <v>0.22922967512933151</v>
      </c>
      <c r="M103" s="41"/>
      <c r="N103" s="13"/>
      <c r="P103" s="1">
        <v>182116.1</v>
      </c>
    </row>
    <row r="104" spans="2:16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  <c r="P104" s="1">
        <v>0</v>
      </c>
    </row>
    <row r="105" spans="2:16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6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6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6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6" x14ac:dyDescent="0.2">
      <c r="B109" s="15"/>
      <c r="C109" s="45"/>
      <c r="E109" s="55" t="s">
        <v>114</v>
      </c>
      <c r="F109" s="51"/>
      <c r="G109" s="46"/>
      <c r="H109" s="54">
        <v>0</v>
      </c>
      <c r="I109" s="54"/>
      <c r="J109" s="54">
        <v>0</v>
      </c>
      <c r="K109" s="53"/>
      <c r="L109" s="52">
        <f t="shared" si="1"/>
        <v>0</v>
      </c>
      <c r="M109" s="41"/>
      <c r="N109" s="13"/>
      <c r="P109" s="1">
        <v>0</v>
      </c>
    </row>
    <row r="110" spans="2:16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  <c r="P110" s="1">
        <v>0</v>
      </c>
    </row>
    <row r="111" spans="2:16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6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6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6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6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6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6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  <c r="P117" s="1">
        <v>0</v>
      </c>
    </row>
    <row r="118" spans="2:16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6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6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6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6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6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6" x14ac:dyDescent="0.2">
      <c r="B124" s="15"/>
      <c r="C124" s="45"/>
      <c r="E124" s="51"/>
      <c r="F124" s="55" t="s">
        <v>100</v>
      </c>
      <c r="G124" s="46"/>
      <c r="H124" s="54">
        <v>0</v>
      </c>
      <c r="I124" s="54"/>
      <c r="J124" s="54">
        <v>0</v>
      </c>
      <c r="K124" s="53"/>
      <c r="L124" s="52">
        <f t="shared" si="1"/>
        <v>0</v>
      </c>
      <c r="M124" s="41"/>
      <c r="N124" s="13"/>
      <c r="P124" s="1">
        <v>0</v>
      </c>
    </row>
    <row r="125" spans="2:16" x14ac:dyDescent="0.2">
      <c r="B125" s="15"/>
      <c r="C125" s="45"/>
      <c r="E125" s="51"/>
      <c r="F125" s="51"/>
      <c r="G125" s="4" t="s">
        <v>99</v>
      </c>
      <c r="H125" s="49">
        <v>0</v>
      </c>
      <c r="I125" s="50"/>
      <c r="J125" s="49">
        <v>0</v>
      </c>
      <c r="K125" s="48"/>
      <c r="L125" s="47">
        <f t="shared" si="1"/>
        <v>0</v>
      </c>
      <c r="M125" s="41"/>
      <c r="N125" s="13"/>
      <c r="P125" s="1">
        <v>0</v>
      </c>
    </row>
    <row r="126" spans="2:16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  <c r="P126" s="1">
        <v>0</v>
      </c>
    </row>
    <row r="127" spans="2:16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6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+H5+H17+H21+H23+H51+H58+H72+H98+H102+H124+H109</f>
        <v>989163.57999999914</v>
      </c>
      <c r="I128" s="44"/>
      <c r="J128" s="44">
        <f>+J5+J17+J21+J23+J51+J58+J72+J98+J102</f>
        <v>4040800</v>
      </c>
      <c r="K128" s="43"/>
      <c r="L128" s="42">
        <f t="shared" si="1"/>
        <v>0.24479399623836842</v>
      </c>
      <c r="M128" s="41"/>
      <c r="N128" s="13"/>
      <c r="P128" s="81">
        <v>-10197280.699999999</v>
      </c>
    </row>
    <row r="129" spans="2:16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6" x14ac:dyDescent="0.2">
      <c r="B130" s="15"/>
      <c r="C130" s="45"/>
      <c r="E130" s="55" t="s">
        <v>96</v>
      </c>
      <c r="F130" s="51"/>
      <c r="G130" s="46"/>
      <c r="H130" s="54">
        <v>12356.89</v>
      </c>
      <c r="I130" s="54"/>
      <c r="J130" s="54">
        <v>0</v>
      </c>
      <c r="K130" s="53"/>
      <c r="L130" s="52">
        <f t="shared" si="1"/>
        <v>0</v>
      </c>
      <c r="M130" s="41"/>
      <c r="N130" s="13"/>
      <c r="P130" s="1">
        <v>12356.89</v>
      </c>
    </row>
    <row r="131" spans="2:16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  <c r="P131" s="1">
        <v>0</v>
      </c>
    </row>
    <row r="132" spans="2:16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  <c r="P132" s="1">
        <v>0</v>
      </c>
    </row>
    <row r="133" spans="2:16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6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6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  <c r="P135" s="1">
        <v>0</v>
      </c>
    </row>
    <row r="136" spans="2:16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6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6" x14ac:dyDescent="0.2">
      <c r="B138" s="15"/>
      <c r="C138" s="45"/>
      <c r="E138" s="51"/>
      <c r="F138" s="55" t="s">
        <v>88</v>
      </c>
      <c r="G138" s="46"/>
      <c r="H138" s="61">
        <v>12356.89</v>
      </c>
      <c r="I138" s="61"/>
      <c r="J138" s="61">
        <v>0</v>
      </c>
      <c r="K138" s="60"/>
      <c r="L138" s="59">
        <f t="shared" si="2"/>
        <v>0</v>
      </c>
      <c r="M138" s="41"/>
      <c r="N138" s="13"/>
      <c r="P138" s="1">
        <v>12356.89</v>
      </c>
    </row>
    <row r="139" spans="2:16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  <c r="P139" s="1">
        <v>0</v>
      </c>
    </row>
    <row r="140" spans="2:16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6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6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6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6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6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6" x14ac:dyDescent="0.2">
      <c r="B146" s="15"/>
      <c r="C146" s="45"/>
      <c r="E146" s="51"/>
      <c r="F146" s="63" t="s">
        <v>80</v>
      </c>
      <c r="H146" s="61">
        <v>12356.89</v>
      </c>
      <c r="I146" s="61"/>
      <c r="J146" s="61">
        <v>0</v>
      </c>
      <c r="K146" s="60"/>
      <c r="L146" s="59">
        <f t="shared" si="2"/>
        <v>0</v>
      </c>
      <c r="M146" s="41"/>
      <c r="N146" s="13"/>
      <c r="P146" s="1">
        <v>12356.89</v>
      </c>
    </row>
    <row r="147" spans="2:16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6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6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6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6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6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6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6" x14ac:dyDescent="0.2">
      <c r="B154" s="15"/>
      <c r="C154" s="45"/>
      <c r="E154" s="51"/>
      <c r="F154" s="51"/>
      <c r="G154" s="4" t="s">
        <v>72</v>
      </c>
      <c r="H154" s="62">
        <v>12356.89</v>
      </c>
      <c r="I154" s="50"/>
      <c r="J154" s="62">
        <v>0</v>
      </c>
      <c r="K154" s="48"/>
      <c r="L154" s="47">
        <f t="shared" si="2"/>
        <v>0</v>
      </c>
      <c r="M154" s="41"/>
      <c r="N154" s="13"/>
      <c r="P154" s="1">
        <v>12356.89</v>
      </c>
    </row>
    <row r="155" spans="2:16" x14ac:dyDescent="0.2">
      <c r="B155" s="15"/>
      <c r="C155" s="45"/>
      <c r="E155" s="55" t="s">
        <v>71</v>
      </c>
      <c r="F155" s="51"/>
      <c r="G155" s="46"/>
      <c r="H155" s="54">
        <v>-1515.08</v>
      </c>
      <c r="I155" s="54"/>
      <c r="J155" s="54">
        <f>+J156+J169</f>
        <v>-38120</v>
      </c>
      <c r="K155" s="53"/>
      <c r="L155" s="52">
        <f t="shared" si="2"/>
        <v>3.974501573976915E-2</v>
      </c>
      <c r="M155" s="41"/>
      <c r="N155" s="13"/>
      <c r="P155" s="1">
        <v>-1515.08</v>
      </c>
    </row>
    <row r="156" spans="2:16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-38120</v>
      </c>
      <c r="K156" s="60"/>
      <c r="L156" s="59">
        <f t="shared" si="2"/>
        <v>0</v>
      </c>
      <c r="M156" s="41"/>
      <c r="N156" s="13"/>
      <c r="P156" s="1">
        <v>0</v>
      </c>
    </row>
    <row r="157" spans="2:16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-38120</v>
      </c>
      <c r="K157" s="48"/>
      <c r="L157" s="47">
        <f t="shared" si="2"/>
        <v>0</v>
      </c>
      <c r="M157" s="41"/>
      <c r="N157" s="13"/>
    </row>
    <row r="158" spans="2:16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6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6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6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6" x14ac:dyDescent="0.2">
      <c r="B162" s="15"/>
      <c r="C162" s="45"/>
      <c r="E162" s="51"/>
      <c r="F162" s="51"/>
      <c r="G162" s="4" t="s">
        <v>64</v>
      </c>
      <c r="H162" s="49"/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6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6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6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6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6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6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6" x14ac:dyDescent="0.2">
      <c r="B169" s="15"/>
      <c r="C169" s="45"/>
      <c r="E169" s="51"/>
      <c r="F169" s="55" t="s">
        <v>57</v>
      </c>
      <c r="G169" s="46"/>
      <c r="H169" s="61">
        <v>-1515.08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  <c r="P169" s="1">
        <v>-1515.08</v>
      </c>
    </row>
    <row r="170" spans="2:16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6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6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6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6" x14ac:dyDescent="0.2">
      <c r="B174" s="15"/>
      <c r="C174" s="45"/>
      <c r="E174" s="51"/>
      <c r="F174" s="51"/>
      <c r="G174" s="4" t="s">
        <v>52</v>
      </c>
      <c r="H174" s="49">
        <v>-1515.08</v>
      </c>
      <c r="I174" s="50"/>
      <c r="J174" s="49">
        <v>0</v>
      </c>
      <c r="K174" s="48"/>
      <c r="L174" s="47">
        <f t="shared" si="2"/>
        <v>0</v>
      </c>
      <c r="M174" s="41"/>
      <c r="N174" s="13"/>
      <c r="P174" s="1">
        <v>-1515.08</v>
      </c>
    </row>
    <row r="175" spans="2:16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6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6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6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6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6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6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6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6" x14ac:dyDescent="0.2">
      <c r="B183" s="15"/>
      <c r="C183" s="45"/>
      <c r="E183" s="51"/>
      <c r="F183" s="51"/>
      <c r="G183" s="4" t="s">
        <v>43</v>
      </c>
      <c r="H183" s="62"/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6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  <c r="P184" s="1">
        <v>0</v>
      </c>
    </row>
    <row r="185" spans="2:16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6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  <c r="P186" s="1">
        <v>0</v>
      </c>
    </row>
    <row r="187" spans="2:16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  <c r="P187" s="1">
        <v>0</v>
      </c>
    </row>
    <row r="188" spans="2:16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6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6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6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6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6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6" ht="25.5" customHeight="1" x14ac:dyDescent="0.2">
      <c r="B194" s="15"/>
      <c r="C194" s="45"/>
      <c r="E194" s="51"/>
      <c r="F194" s="86" t="s">
        <v>32</v>
      </c>
      <c r="G194" s="86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  <c r="P194" s="1">
        <v>0</v>
      </c>
    </row>
    <row r="195" spans="2:16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6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6" x14ac:dyDescent="0.2">
      <c r="B197" s="15"/>
      <c r="C197" s="45"/>
      <c r="E197" s="55" t="s">
        <v>29</v>
      </c>
      <c r="F197" s="51"/>
      <c r="G197" s="46"/>
      <c r="H197" s="54">
        <v>-5.3999999999999995</v>
      </c>
      <c r="I197" s="54"/>
      <c r="J197" s="54">
        <f>+J198</f>
        <v>-2680</v>
      </c>
      <c r="K197" s="53"/>
      <c r="L197" s="52">
        <f t="shared" ref="L197:L220" si="3">IF(J197=0, ,+H197/J197)</f>
        <v>2.014925373134328E-3</v>
      </c>
      <c r="M197" s="41"/>
      <c r="N197" s="13"/>
      <c r="P197" s="1">
        <v>-5.3999999999999995</v>
      </c>
    </row>
    <row r="198" spans="2:16" x14ac:dyDescent="0.2">
      <c r="B198" s="15"/>
      <c r="C198" s="45"/>
      <c r="E198" s="51"/>
      <c r="F198" s="51"/>
      <c r="G198" s="4" t="s">
        <v>28</v>
      </c>
      <c r="H198" s="62">
        <v>-8.02</v>
      </c>
      <c r="I198" s="50"/>
      <c r="J198" s="62">
        <v>-2680</v>
      </c>
      <c r="K198" s="48"/>
      <c r="L198" s="47">
        <f t="shared" si="3"/>
        <v>2.9925373134328357E-3</v>
      </c>
      <c r="M198" s="41"/>
      <c r="N198" s="13"/>
      <c r="P198" s="1">
        <v>-8.02</v>
      </c>
    </row>
    <row r="199" spans="2:16" x14ac:dyDescent="0.2">
      <c r="B199" s="15"/>
      <c r="C199" s="45"/>
      <c r="E199" s="51"/>
      <c r="F199" s="51"/>
      <c r="G199" s="4" t="s">
        <v>27</v>
      </c>
      <c r="H199" s="62">
        <v>2.62</v>
      </c>
      <c r="I199" s="50"/>
      <c r="J199" s="62"/>
      <c r="K199" s="48"/>
      <c r="L199" s="47">
        <f t="shared" si="3"/>
        <v>0</v>
      </c>
      <c r="M199" s="41"/>
      <c r="N199" s="13"/>
      <c r="P199" s="1">
        <v>2.62</v>
      </c>
    </row>
    <row r="200" spans="2:16" x14ac:dyDescent="0.2">
      <c r="B200" s="15"/>
      <c r="C200" s="45"/>
      <c r="E200" s="55" t="s">
        <v>26</v>
      </c>
      <c r="F200" s="51"/>
      <c r="G200" s="46"/>
      <c r="H200" s="54">
        <v>-999999.99</v>
      </c>
      <c r="I200" s="54"/>
      <c r="J200" s="54">
        <f>+J201</f>
        <v>-4000000</v>
      </c>
      <c r="K200" s="53"/>
      <c r="L200" s="52">
        <f t="shared" si="3"/>
        <v>0.24999999749999999</v>
      </c>
      <c r="M200" s="41"/>
      <c r="N200" s="13"/>
      <c r="P200" s="1">
        <v>-999999.99</v>
      </c>
    </row>
    <row r="201" spans="2:16" x14ac:dyDescent="0.2">
      <c r="B201" s="15"/>
      <c r="C201" s="45"/>
      <c r="E201" s="51"/>
      <c r="F201" s="55" t="s">
        <v>25</v>
      </c>
      <c r="G201" s="46"/>
      <c r="H201" s="61">
        <v>-999999.99</v>
      </c>
      <c r="I201" s="61"/>
      <c r="J201" s="61">
        <f>+J202</f>
        <v>-4000000</v>
      </c>
      <c r="K201" s="60"/>
      <c r="L201" s="59">
        <f t="shared" si="3"/>
        <v>0.24999999749999999</v>
      </c>
      <c r="M201" s="41"/>
      <c r="N201" s="13"/>
      <c r="P201" s="1">
        <v>-999999.99</v>
      </c>
    </row>
    <row r="202" spans="2:16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6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6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6" x14ac:dyDescent="0.2">
      <c r="B205" s="15"/>
      <c r="C205" s="45"/>
      <c r="E205" s="51"/>
      <c r="F205" s="51"/>
      <c r="G205" s="4" t="s">
        <v>22</v>
      </c>
      <c r="H205" s="49">
        <v>-999999.99</v>
      </c>
      <c r="I205" s="50"/>
      <c r="J205" s="49">
        <v>0</v>
      </c>
      <c r="K205" s="48"/>
      <c r="L205" s="47">
        <f t="shared" si="3"/>
        <v>0</v>
      </c>
      <c r="M205" s="41"/>
      <c r="N205" s="13"/>
      <c r="P205" s="1">
        <v>-999999.99</v>
      </c>
    </row>
    <row r="206" spans="2:16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6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6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6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6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  <c r="P210" s="1">
        <v>0</v>
      </c>
    </row>
    <row r="211" spans="2:16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6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6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6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6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6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6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6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6" ht="15" x14ac:dyDescent="0.2">
      <c r="B219" s="15"/>
      <c r="C219" s="45"/>
      <c r="D219" s="58" t="s">
        <v>9</v>
      </c>
      <c r="G219" s="46"/>
      <c r="H219" s="44">
        <f>+H130+H155+H186+H197+H200</f>
        <v>-989163.58</v>
      </c>
      <c r="I219" s="44"/>
      <c r="J219" s="44">
        <f>+J130+J155+J186+J197+J200</f>
        <v>-4040800</v>
      </c>
      <c r="K219" s="43"/>
      <c r="L219" s="42">
        <f t="shared" si="3"/>
        <v>0.24479399623836862</v>
      </c>
      <c r="M219" s="41"/>
      <c r="N219" s="13"/>
      <c r="P219" s="1">
        <v>-989163.58</v>
      </c>
    </row>
    <row r="220" spans="2:16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6" ht="15" x14ac:dyDescent="0.2">
      <c r="B221" s="15"/>
      <c r="C221" s="45"/>
      <c r="D221" s="58" t="s">
        <v>8</v>
      </c>
      <c r="G221" s="46"/>
      <c r="H221" s="44">
        <f>+H219+H128</f>
        <v>0</v>
      </c>
      <c r="I221" s="44"/>
      <c r="J221" s="44">
        <f>+J128+J219</f>
        <v>0</v>
      </c>
      <c r="K221" s="43"/>
      <c r="L221" s="57" t="s">
        <v>1</v>
      </c>
      <c r="M221" s="41"/>
      <c r="N221" s="13"/>
      <c r="P221" s="1">
        <v>-11186444.279999999</v>
      </c>
    </row>
    <row r="222" spans="2:16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6" x14ac:dyDescent="0.2">
      <c r="B223" s="15"/>
      <c r="C223" s="45"/>
      <c r="E223" s="55" t="s">
        <v>7</v>
      </c>
      <c r="F223" s="51"/>
      <c r="G223" s="46"/>
      <c r="H223" s="54">
        <f>SUM(H224:H227)</f>
        <v>0</v>
      </c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  <c r="P223" s="1">
        <v>0</v>
      </c>
    </row>
    <row r="224" spans="2:16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6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6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6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6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6" ht="33" customHeight="1" x14ac:dyDescent="0.2">
      <c r="B229" s="15"/>
      <c r="C229" s="45"/>
      <c r="D229" s="87" t="s">
        <v>2</v>
      </c>
      <c r="E229" s="87"/>
      <c r="F229" s="87"/>
      <c r="G229" s="87"/>
      <c r="H229" s="44">
        <f>+H221+H223</f>
        <v>0</v>
      </c>
      <c r="I229" s="44"/>
      <c r="J229" s="44">
        <f>+J221+J223</f>
        <v>0</v>
      </c>
      <c r="K229" s="43"/>
      <c r="L229" s="42" t="s">
        <v>1</v>
      </c>
      <c r="M229" s="41"/>
      <c r="N229" s="13"/>
      <c r="P229" s="1">
        <v>-11186444.279999999</v>
      </c>
    </row>
    <row r="230" spans="2:16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6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6" x14ac:dyDescent="0.2">
      <c r="H232" s="14"/>
      <c r="I232" s="14"/>
      <c r="J232" s="14"/>
    </row>
    <row r="233" spans="2:16" ht="13.5" thickBot="1" x14ac:dyDescent="0.25">
      <c r="H233" s="32"/>
      <c r="I233" s="32"/>
      <c r="J233" s="32"/>
      <c r="K233" s="31"/>
      <c r="L233" s="30"/>
    </row>
    <row r="234" spans="2:16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  <c r="P234" s="1">
        <v>0</v>
      </c>
    </row>
    <row r="235" spans="2:16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11859423.889999999</v>
      </c>
      <c r="I235" s="19">
        <f>+I5+I17+I21+I51+I102</f>
        <v>0</v>
      </c>
      <c r="J235" s="19">
        <f>+J5+J17+J21+J51+J102</f>
        <v>53051920</v>
      </c>
      <c r="K235" s="18"/>
      <c r="L235" s="17">
        <f>+H235/J235</f>
        <v>0.22354372640990183</v>
      </c>
      <c r="M235" s="16"/>
      <c r="N235" s="13"/>
    </row>
    <row r="236" spans="2:16" x14ac:dyDescent="0.2">
      <c r="B236" s="15"/>
      <c r="G236" s="1"/>
      <c r="H236" s="14"/>
      <c r="I236" s="14"/>
      <c r="J236" s="14"/>
      <c r="N236" s="13"/>
      <c r="P236" s="1">
        <v>-11186444.279999999</v>
      </c>
    </row>
    <row r="237" spans="2:16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31032025TVCLM</vt:lpstr>
      <vt:lpstr>'31032025TVCLM'!Área_de_impresión</vt:lpstr>
      <vt:lpstr>'31032025TVCLM'!Títulos_a_imprimir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2025-04-09T12:32:32Z</dcterms:created>
  <dcterms:modified xsi:type="dcterms:W3CDTF">2025-04-09T12:32:37Z</dcterms:modified>
</cp:coreProperties>
</file>