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5\Plantilla Ejec. Presupuestaria RCM y CMT\"/>
    </mc:Choice>
  </mc:AlternateContent>
  <bookViews>
    <workbookView xWindow="-120" yWindow="-120" windowWidth="29040" windowHeight="15840"/>
  </bookViews>
  <sheets>
    <sheet name="30042025RADIOCLM" sheetId="6" r:id="rId1"/>
  </sheets>
  <definedNames>
    <definedName name="_xlnm.Print_Area" localSheetId="0">'30042025RADIOCLM'!$B$1:$M$236</definedName>
    <definedName name="_xlnm.Print_Titles" localSheetId="0">'30042025RADIOCLM'!$2:$3</definedName>
  </definedNames>
  <calcPr calcId="152511"/>
</workbook>
</file>

<file path=xl/calcChain.xml><?xml version="1.0" encoding="utf-8"?>
<calcChain xmlns="http://schemas.openxmlformats.org/spreadsheetml/2006/main">
  <c r="J221" i="6" l="1"/>
  <c r="H223" i="6" l="1"/>
  <c r="H54" i="6" l="1"/>
  <c r="H52" i="6"/>
  <c r="H51" i="6" l="1"/>
  <c r="H128" i="6" l="1"/>
  <c r="J201" i="6" l="1"/>
  <c r="J200" i="6" s="1"/>
  <c r="J41" i="6" l="1"/>
  <c r="J156" i="6"/>
  <c r="I128" i="6" l="1"/>
  <c r="H219" i="6"/>
  <c r="H221" i="6" s="1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5" i="6"/>
  <c r="J72" i="6"/>
  <c r="L72" i="6" s="1"/>
  <c r="J58" i="6"/>
  <c r="L58" i="6" s="1"/>
  <c r="J128" i="6" l="1"/>
  <c r="J229" i="6" s="1"/>
  <c r="J235" i="6"/>
  <c r="L5" i="6"/>
  <c r="L55" i="6" l="1"/>
  <c r="H229" i="6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<sst xmlns="http://schemas.openxmlformats.org/spreadsheetml/2006/main" count="223" uniqueCount="221">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</sst>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6" fillId="0" borderId="0" xfId="0" applyNumberFormat="1" applyFont="1" applyFill="1"/>
    <xf numFmtId="3" fontId="4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1"/>
  <sheetViews>
    <sheetView showGridLines="0" tabSelected="1" zoomScaleNormal="100" workbookViewId="0">
      <selection activeCell="H2" sqref="H2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3.285156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45777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90559.17</v>
      </c>
      <c r="I5" s="59"/>
      <c r="J5" s="59">
        <f>+J6+J15</f>
        <v>225000</v>
      </c>
      <c r="K5" s="60"/>
      <c r="L5" s="61">
        <f>IF(J5=0, ,+H5/J5)</f>
        <v>0.40248519999999999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85770.45</v>
      </c>
      <c r="I6" s="62"/>
      <c r="J6" s="62">
        <f>SUM(J7:J14)</f>
        <v>225000</v>
      </c>
      <c r="K6" s="26"/>
      <c r="L6" s="63">
        <f t="shared" ref="L6:L69" si="0">IF(J6=0, ,+H6/J6)</f>
        <v>0.38120199999999999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85770.45</v>
      </c>
      <c r="I7" s="64"/>
      <c r="J7" s="24">
        <v>225000</v>
      </c>
      <c r="K7" s="27"/>
      <c r="L7" s="65">
        <f t="shared" si="0"/>
        <v>0.38120199999999999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4788.72</v>
      </c>
      <c r="I15" s="62"/>
      <c r="J15" s="62">
        <f>+J16</f>
        <v>0</v>
      </c>
      <c r="K15" s="26"/>
      <c r="L15" s="63">
        <f t="shared" si="0"/>
        <v>0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4788.72</v>
      </c>
      <c r="I16" s="64"/>
      <c r="J16" s="66">
        <v>0</v>
      </c>
      <c r="K16" s="27"/>
      <c r="L16" s="65">
        <f t="shared" si="0"/>
        <v>0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-48363.17</v>
      </c>
      <c r="I23" s="67"/>
      <c r="J23" s="67">
        <f>+J24+J30+J41</f>
        <v>-180000</v>
      </c>
      <c r="K23" s="23"/>
      <c r="L23" s="68">
        <f t="shared" si="0"/>
        <v>0.26868427777777776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-6416.4500000000007</v>
      </c>
      <c r="I30" s="62"/>
      <c r="J30" s="91">
        <f>SUM(J31:J40)</f>
        <v>-40000</v>
      </c>
      <c r="K30" s="26"/>
      <c r="L30" s="63">
        <f t="shared" si="0"/>
        <v>0.16041125000000001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-4342.8</v>
      </c>
      <c r="I31" s="64"/>
      <c r="J31" s="92">
        <v>-25000</v>
      </c>
      <c r="K31" s="27"/>
      <c r="L31" s="65">
        <f t="shared" si="0"/>
        <v>0.17371200000000001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-2073.65</v>
      </c>
      <c r="I32" s="64"/>
      <c r="J32" s="92">
        <v>-15000</v>
      </c>
      <c r="K32" s="27"/>
      <c r="L32" s="65">
        <f t="shared" si="0"/>
        <v>0.13824333333333333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-41946.720000000001</v>
      </c>
      <c r="I41" s="62"/>
      <c r="J41" s="62">
        <f>+J42</f>
        <v>-140000</v>
      </c>
      <c r="K41" s="26"/>
      <c r="L41" s="63">
        <f t="shared" si="0"/>
        <v>0.29961942857142859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-41946.720000000001</v>
      </c>
      <c r="I42" s="64"/>
      <c r="J42" s="24">
        <v>-140000</v>
      </c>
      <c r="K42" s="27"/>
      <c r="L42" s="65">
        <f t="shared" si="0"/>
        <v>0.29961942857142859</v>
      </c>
      <c r="M42" s="22"/>
      <c r="N42" s="11"/>
    </row>
    <row r="43" spans="2:14" ht="30.75" customHeight="1" x14ac:dyDescent="0.2">
      <c r="B43" s="9"/>
      <c r="C43" s="14"/>
      <c r="E43" s="20"/>
      <c r="F43" s="94" t="s">
        <v>39</v>
      </c>
      <c r="G43" s="94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1708339.29</v>
      </c>
      <c r="I51" s="67"/>
      <c r="J51" s="67">
        <f>+J52+J54</f>
        <v>5334190</v>
      </c>
      <c r="K51" s="23"/>
      <c r="L51" s="68">
        <f t="shared" si="0"/>
        <v>0.3202621747631787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8058.3</v>
      </c>
      <c r="I52" s="62"/>
      <c r="J52" s="62">
        <f>+J53</f>
        <v>6500</v>
      </c>
      <c r="K52" s="26"/>
      <c r="L52" s="63">
        <f t="shared" si="0"/>
        <v>1.2397384615384615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8058.3</v>
      </c>
      <c r="I53" s="64"/>
      <c r="J53" s="24">
        <v>6500</v>
      </c>
      <c r="K53" s="27"/>
      <c r="L53" s="65">
        <f t="shared" si="0"/>
        <v>1.2397384615384615</v>
      </c>
      <c r="M53" s="22"/>
      <c r="N53" s="11"/>
    </row>
    <row r="54" spans="2:14" ht="24" customHeight="1" x14ac:dyDescent="0.2">
      <c r="B54" s="9"/>
      <c r="C54" s="14"/>
      <c r="E54" s="20"/>
      <c r="F54" s="94" t="s">
        <v>49</v>
      </c>
      <c r="G54" s="94"/>
      <c r="H54" s="62">
        <f>+H55</f>
        <v>1700280.99</v>
      </c>
      <c r="I54" s="62"/>
      <c r="J54" s="62">
        <f>+J55</f>
        <v>5327690</v>
      </c>
      <c r="K54" s="26"/>
      <c r="L54" s="63">
        <f t="shared" si="0"/>
        <v>0.31914037603539247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1700280.99</v>
      </c>
      <c r="I55" s="64"/>
      <c r="J55" s="24">
        <v>5327690</v>
      </c>
      <c r="K55" s="27"/>
      <c r="L55" s="65">
        <f t="shared" si="0"/>
        <v>0.31914037603539247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-1072299.26</v>
      </c>
      <c r="I58" s="67"/>
      <c r="J58" s="67">
        <f>+J59+J63</f>
        <v>-3355562</v>
      </c>
      <c r="K58" s="23"/>
      <c r="L58" s="68">
        <f t="shared" si="0"/>
        <v>0.31955876839706732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-804345.54</v>
      </c>
      <c r="I59" s="62"/>
      <c r="J59" s="62">
        <f>+J60</f>
        <v>-2581201</v>
      </c>
      <c r="K59" s="26"/>
      <c r="L59" s="63">
        <f t="shared" si="0"/>
        <v>0.31161677839114427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-804345.54</v>
      </c>
      <c r="I60" s="64"/>
      <c r="J60" s="24">
        <v>-2581201</v>
      </c>
      <c r="K60" s="27"/>
      <c r="L60" s="65">
        <f t="shared" si="0"/>
        <v>0.31161677839114427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-267953.72000000003</v>
      </c>
      <c r="I63" s="62"/>
      <c r="J63" s="62">
        <f>+J64</f>
        <v>-774361</v>
      </c>
      <c r="K63" s="26"/>
      <c r="L63" s="63">
        <f t="shared" si="0"/>
        <v>0.34603204448571151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-261345.48</v>
      </c>
      <c r="I64" s="64"/>
      <c r="J64" s="66">
        <v>-774361</v>
      </c>
      <c r="K64" s="27"/>
      <c r="L64" s="65">
        <f t="shared" si="0"/>
        <v>0.33749824694167191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-6608.24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-623752.65</v>
      </c>
      <c r="I72" s="67"/>
      <c r="J72" s="67">
        <f>+J73+J84+J89</f>
        <v>-1822558</v>
      </c>
      <c r="K72" s="23"/>
      <c r="L72" s="68">
        <f t="shared" si="1"/>
        <v>0.34224021951564781</v>
      </c>
      <c r="M72" s="22"/>
      <c r="N72" s="11"/>
      <c r="P72" s="90"/>
    </row>
    <row r="73" spans="2:16" x14ac:dyDescent="0.2">
      <c r="B73" s="9"/>
      <c r="C73" s="14"/>
      <c r="E73" s="20"/>
      <c r="F73" s="21" t="s">
        <v>65</v>
      </c>
      <c r="G73" s="13"/>
      <c r="H73" s="84">
        <v>-618721.25</v>
      </c>
      <c r="I73" s="62"/>
      <c r="J73" s="91">
        <f>SUM(J74:J83)</f>
        <v>-1821338</v>
      </c>
      <c r="K73" s="26"/>
      <c r="L73" s="63">
        <f t="shared" si="1"/>
        <v>0.33970699013582323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0</v>
      </c>
      <c r="I74" s="64"/>
      <c r="J74" s="93">
        <v>-5750</v>
      </c>
      <c r="K74" s="27"/>
      <c r="L74" s="65">
        <f t="shared" si="1"/>
        <v>0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93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-14629.25</v>
      </c>
      <c r="I76" s="64"/>
      <c r="J76" s="93">
        <v>-55000</v>
      </c>
      <c r="K76" s="27"/>
      <c r="L76" s="65">
        <f t="shared" si="1"/>
        <v>0.26598636363636363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-9299.69</v>
      </c>
      <c r="I77" s="64"/>
      <c r="J77" s="93">
        <v>-50000</v>
      </c>
      <c r="K77" s="27"/>
      <c r="L77" s="65">
        <f t="shared" si="1"/>
        <v>0.18599380000000001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-377109.41</v>
      </c>
      <c r="I78" s="64"/>
      <c r="J78" s="93">
        <v>-1084540</v>
      </c>
      <c r="K78" s="27"/>
      <c r="L78" s="65">
        <f t="shared" si="1"/>
        <v>0.34771369428513471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>
        <v>-2084.5700000000002</v>
      </c>
      <c r="I79" s="64"/>
      <c r="J79" s="93">
        <v>-2500</v>
      </c>
      <c r="K79" s="27"/>
      <c r="L79" s="65">
        <f t="shared" si="1"/>
        <v>0.83382800000000001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-2918.47</v>
      </c>
      <c r="I80" s="64"/>
      <c r="J80" s="93">
        <v>-1000</v>
      </c>
      <c r="K80" s="27"/>
      <c r="L80" s="65">
        <f t="shared" si="1"/>
        <v>2.9184699999999997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-773.4</v>
      </c>
      <c r="I81" s="64"/>
      <c r="J81" s="93">
        <v>-3000</v>
      </c>
      <c r="K81" s="27"/>
      <c r="L81" s="65">
        <f t="shared" si="1"/>
        <v>0.25779999999999997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-206333.74</v>
      </c>
      <c r="I82" s="64"/>
      <c r="J82" s="93">
        <v>-569548</v>
      </c>
      <c r="K82" s="27"/>
      <c r="L82" s="65">
        <f t="shared" si="1"/>
        <v>0.36227629629109398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-5572.72</v>
      </c>
      <c r="I83" s="64"/>
      <c r="J83" s="93">
        <v>-50000</v>
      </c>
      <c r="K83" s="27"/>
      <c r="L83" s="65">
        <f t="shared" si="1"/>
        <v>0.11145440000000001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-5031.3999999999942</v>
      </c>
      <c r="I84" s="62"/>
      <c r="J84" s="62">
        <f>SUM(J85:J88)</f>
        <v>-1220</v>
      </c>
      <c r="K84" s="26"/>
      <c r="L84" s="63">
        <f t="shared" si="1"/>
        <v>4.1240983606557329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/>
      <c r="I85" s="64"/>
      <c r="J85" s="66">
        <v>-1220</v>
      </c>
      <c r="K85" s="27"/>
      <c r="L85" s="65">
        <f t="shared" si="1"/>
        <v>0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>
        <v>-82825.25</v>
      </c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>
        <v>77793.850000000006</v>
      </c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4" t="s">
        <v>81</v>
      </c>
      <c r="G89" s="94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-6204.74</v>
      </c>
      <c r="I98" s="67"/>
      <c r="J98" s="67">
        <f>SUM(J99:J101)</f>
        <v>-26980</v>
      </c>
      <c r="K98" s="23"/>
      <c r="L98" s="68">
        <f t="shared" si="1"/>
        <v>0.22997553743513713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-239.53</v>
      </c>
      <c r="I99" s="64"/>
      <c r="J99" s="66">
        <v>-728</v>
      </c>
      <c r="K99" s="27"/>
      <c r="L99" s="65">
        <f t="shared" si="1"/>
        <v>0.32902472527472526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-5965.21</v>
      </c>
      <c r="I100" s="64"/>
      <c r="J100" s="66">
        <v>-26252</v>
      </c>
      <c r="K100" s="27"/>
      <c r="L100" s="65">
        <f t="shared" si="1"/>
        <v>0.22722878256894713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6204.74</v>
      </c>
      <c r="I102" s="67"/>
      <c r="J102" s="67">
        <f>+J103</f>
        <v>26980</v>
      </c>
      <c r="K102" s="23"/>
      <c r="L102" s="68">
        <f t="shared" si="1"/>
        <v>0.22997553743513713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6204.74</v>
      </c>
      <c r="I103" s="64"/>
      <c r="J103" s="66">
        <v>26980</v>
      </c>
      <c r="K103" s="27"/>
      <c r="L103" s="65">
        <f t="shared" si="1"/>
        <v>0.22997553743513713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+H5+H17+H21+H23+H51+H58+H72+H98+H102+H110</f>
        <v>54483.380000000005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0.27096722534440743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3544.96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3544.96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3544.96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3544.96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4" t="s">
        <v>184</v>
      </c>
      <c r="G194" s="94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-58028.34</v>
      </c>
      <c r="I200" s="67"/>
      <c r="J200" s="67">
        <f>+J201</f>
        <v>-200000</v>
      </c>
      <c r="K200" s="23"/>
      <c r="L200" s="68">
        <f t="shared" si="4"/>
        <v>0.2901417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-58028.34</v>
      </c>
      <c r="I201" s="62"/>
      <c r="J201" s="62">
        <f>+J202</f>
        <v>-200000</v>
      </c>
      <c r="K201" s="26"/>
      <c r="L201" s="63">
        <f t="shared" si="4"/>
        <v>0.2901417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-58028.34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-54483.38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0.27096722534440743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f>+H219+H128</f>
        <v>0</v>
      </c>
      <c r="I221" s="31"/>
      <c r="J221" s="88">
        <f>+J219+J128</f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67">
        <f>SUM(H224:H227)</f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5" t="s">
        <v>213</v>
      </c>
      <c r="E229" s="95"/>
      <c r="F229" s="95"/>
      <c r="G229" s="95"/>
      <c r="H229" s="88">
        <f>+H128+H219</f>
        <v>0</v>
      </c>
      <c r="I229" s="31"/>
      <c r="J229" s="88">
        <f>+J128+J219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1805103.2</v>
      </c>
      <c r="I235" s="78">
        <f t="shared" ref="I235" si="6">+I5+I17+I21+I51+I102</f>
        <v>0</v>
      </c>
      <c r="J235" s="78">
        <f>+J5+J17+J21+J51+J102</f>
        <v>5586170</v>
      </c>
      <c r="K235" s="79"/>
      <c r="L235" s="80">
        <f>+H235/J235</f>
        <v>0.32313789233052342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headerFooter>
    <oddHeader xml:space="preserve">&amp;L&amp;G&amp;R&amp;"-,Negrita"&amp;10RADIO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30042025RADIOCLM</vt:lpstr>
      <vt:lpstr>'30042025RADIOCLM'!Área_de_impresión</vt:lpstr>
      <vt:lpstr>'30042025RADIOCLM'!Títulos_a_imprimir</vt:lpstr>
    </vt:vector>
  </TitlesOfParts>
  <Company>Ente Público RTVCM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Usuario de Windows</cp:lastModifiedBy>
  <cp:lastPrinted>2023-05-10T07:59:27Z</cp:lastPrinted>
  <dcterms:created xsi:type="dcterms:W3CDTF">2016-11-10T16:25:58Z</dcterms:created>
  <dcterms:modified xsi:type="dcterms:W3CDTF">2025-05-08T10:47:15Z</dcterms:modified>
</cp:coreProperties>
</file>